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TITULO V CUENTA PUBLICA\"/>
    </mc:Choice>
  </mc:AlternateContent>
  <xr:revisionPtr revIDLastSave="0" documentId="13_ncr:1_{3C6201FE-2B42-457B-B36E-25187757BDA1}" xr6:coauthVersionLast="47" xr6:coauthVersionMax="47" xr10:uidLastSave="{00000000-0000-0000-0000-000000000000}"/>
  <bookViews>
    <workbookView xWindow="-120" yWindow="-120" windowWidth="29040" windowHeight="15720" firstSheet="5" activeTab="1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  <externalReference r:id="rId21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F10" i="7"/>
  <c r="E10" i="7"/>
  <c r="A2" i="2"/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C29" i="19" s="1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0" i="20" l="1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32" i="8"/>
  <c r="D32" i="8"/>
  <c r="E32" i="8"/>
  <c r="E42" i="8" s="1"/>
  <c r="F32" i="8"/>
  <c r="G32" i="8"/>
  <c r="B32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0" i="7"/>
  <c r="G41" i="7"/>
  <c r="G44" i="7"/>
  <c r="G45" i="7"/>
  <c r="G46" i="7"/>
  <c r="G47" i="7"/>
  <c r="G39" i="7"/>
  <c r="G28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9" i="7" s="1"/>
  <c r="C1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3" i="5"/>
  <c r="D49" i="5"/>
  <c r="D48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B41" i="2"/>
  <c r="C38" i="2"/>
  <c r="C9" i="9" l="1"/>
  <c r="F42" i="8"/>
  <c r="E79" i="2"/>
  <c r="E59" i="2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42" i="8"/>
  <c r="D42" i="8"/>
  <c r="C42" i="8"/>
  <c r="G42" i="8"/>
  <c r="G123" i="7"/>
  <c r="B84" i="7"/>
  <c r="C84" i="7"/>
  <c r="C159" i="7" s="1"/>
  <c r="G18" i="7"/>
  <c r="G38" i="7"/>
  <c r="G9" i="7" s="1"/>
  <c r="G75" i="7"/>
  <c r="G93" i="7"/>
  <c r="G133" i="7"/>
  <c r="G150" i="7"/>
  <c r="B15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F9" i="7"/>
  <c r="F159" i="7" s="1"/>
  <c r="D9" i="7"/>
  <c r="C70" i="6"/>
  <c r="F70" i="6"/>
  <c r="G45" i="6"/>
  <c r="G65" i="6" s="1"/>
  <c r="G16" i="6"/>
  <c r="G41" i="6" s="1"/>
  <c r="G37" i="6"/>
  <c r="D77" i="9" l="1"/>
  <c r="G77" i="9"/>
  <c r="E77" i="9"/>
  <c r="E81" i="2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<sst xmlns="http://schemas.openxmlformats.org/spreadsheetml/2006/main" count="1035" uniqueCount="623">
  <si>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</si>
  <si>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</si>
  <si>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</si>
  <si>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</si>
  <si>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</si>
  <si>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</si>
  <si>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</si>
  <si>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</si>
  <si>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</si>
  <si>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</si>
  <si>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</si>
  <si>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</si>
  <si>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</si>
  <si>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</si>
  <si>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</si>
  <si>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</si>
  <si>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</si>
  <si>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</si>
  <si>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</si>
  <si>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</si>
  <si>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</si>
  <si>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</si>
  <si>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</si>
  <si>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</si>
  <si>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</si>
  <si>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</si>
  <si>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</si>
  <si>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</si>
  <si>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</si>
  <si>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</si>
  <si>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</si>
  <si>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</si>
  <si>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</si>
  <si>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</si>
  <si>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</si>
  <si>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</si>
  <si>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</si>
  <si>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</si>
  <si>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</si>
  <si>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</si>
  <si>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</si>
  <si>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</si>
  <si>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</si>
  <si>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</si>
  <si>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</si>
  <si>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</si>
  <si>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</si>
  <si>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</si>
  <si>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</si>
  <si>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</si>
  <si>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</si>
  <si>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</si>
  <si>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</si>
  <si>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</si>
  <si>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</si>
  <si>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</si>
  <si>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</si>
  <si>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</si>
  <si>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</si>
  <si>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</si>
  <si>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</si>
  <si>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</si>
  <si>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</si>
  <si>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</si>
  <si>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</si>
  <si>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</si>
  <si>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</si>
  <si>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</si>
  <si>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</si>
  <si>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</si>
  <si>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</si>
  <si>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</si>
  <si>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</si>
  <si>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</si>
  <si>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</si>
  <si>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</si>
  <si>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</si>
  <si>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</si>
  <si>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</si>
  <si>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</si>
  <si>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</si>
  <si>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</si>
  <si>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</si>
  <si>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</si>
  <si>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</si>
  <si>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</si>
  <si>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</si>
  <si>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</si>
  <si>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</si>
  <si>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</si>
  <si>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</si>
  <si>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</si>
  <si>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</si>
  <si>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</si>
  <si>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</si>
  <si>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</si>
  <si>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</si>
  <si>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</si>
  <si>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</si>
  <si>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</si>
  <si>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</si>
  <si>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</si>
  <si>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</si>
  <si>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</si>
  <si>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</si>
  <si>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</si>
  <si>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</si>
  <si>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</si>
  <si>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</si>
  <si>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</si>
  <si>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</si>
  <si>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</si>
  <si>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</si>
  <si>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</si>
  <si>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</si>
  <si>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</si>
  <si>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</si>
  <si>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</si>
  <si>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</si>
  <si>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</si>
  <si>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</si>
  <si>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</si>
  <si>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</si>
  <si>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</si>
  <si>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</si>
  <si>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</si>
  <si>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</si>
  <si>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</si>
  <si>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</si>
  <si>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</si>
  <si>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</si>
  <si>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</si>
  <si>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</si>
  <si>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</si>
  <si>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</si>
  <si>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</si>
  <si>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</si>
  <si>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</si>
  <si>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</si>
  <si>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</si>
  <si>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</si>
  <si>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</si>
  <si>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</si>
  <si>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</si>
  <si>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</si>
  <si>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</si>
  <si>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</si>
  <si>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</si>
  <si>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</si>
  <si>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</si>
  <si>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</si>
  <si>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</si>
  <si>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</si>
  <si>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</si>
  <si>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</si>
  <si>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</si>
  <si>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</si>
  <si>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</si>
  <si>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</si>
  <si>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</si>
  <si>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</si>
  <si>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</si>
  <si>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</si>
  <si>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</si>
  <si>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</si>
  <si>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</si>
  <si>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</si>
  <si>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</si>
  <si>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</si>
  <si>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</si>
  <si>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</si>
  <si>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</si>
  <si>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</si>
  <si>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</si>
  <si>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</si>
  <si>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</si>
  <si>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</si>
  <si>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</si>
  <si>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</si>
  <si>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</si>
  <si>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</si>
  <si>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</si>
  <si>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</si>
  <si>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</si>
  <si>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</si>
  <si>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</si>
  <si>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</si>
  <si>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</si>
  <si>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</si>
  <si>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</si>
  <si>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</si>
  <si>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</si>
  <si>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</si>
  <si>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</si>
  <si>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</si>
  <si>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</si>
  <si>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</si>
  <si>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</si>
  <si>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</si>
  <si>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</si>
  <si>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</si>
  <si>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</si>
  <si>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</si>
  <si>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</si>
  <si>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</si>
  <si>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</si>
  <si>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</si>
  <si>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</si>
  <si>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</si>
  <si>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</si>
  <si>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</si>
  <si>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</si>
  <si>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</si>
  <si>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</si>
  <si>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</si>
  <si>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</si>
  <si>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</si>
  <si>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</si>
  <si>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</si>
  <si>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</si>
  <si>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</si>
  <si>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</si>
  <si>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</si>
  <si>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</si>
  <si>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</si>
  <si>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</si>
  <si>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</si>
  <si>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</si>
  <si>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</si>
  <si>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</si>
  <si>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</si>
  <si>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</si>
  <si>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</si>
  <si>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</si>
  <si>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</si>
  <si>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</si>
  <si>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</si>
  <si>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</si>
  <si>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</si>
  <si>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</si>
  <si>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</si>
  <si>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</si>
  <si>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</si>
  <si>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</si>
  <si>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</si>
  <si>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</si>
  <si>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</si>
  <si>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</si>
  <si>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</si>
  <si>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</si>
  <si>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</si>
  <si>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</si>
  <si>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</si>
  <si>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</si>
  <si>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</si>
  <si>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</si>
  <si>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</si>
  <si>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</si>
  <si>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</si>
  <si>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</si>
  <si>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</si>
  <si>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</si>
  <si>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</si>
  <si>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</si>
  <si>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</si>
  <si>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</si>
  <si>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</si>
  <si>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</si>
  <si>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</si>
  <si>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</si>
  <si>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</si>
  <si>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</si>
  <si>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</si>
  <si>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</si>
  <si>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</si>
  <si>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</si>
  <si>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</si>
  <si>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</si>
  <si>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</si>
  <si>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</si>
  <si>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</si>
  <si>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</si>
  <si>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</si>
  <si>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</si>
  <si>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</si>
  <si>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</si>
  <si>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</si>
  <si>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</si>
  <si>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</si>
  <si>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</si>
  <si>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</si>
  <si>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</si>
  <si>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</si>
  <si>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</si>
  <si>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</si>
  <si>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</si>
  <si>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</si>
  <si>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</si>
  <si>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</si>
  <si>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</si>
  <si>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</si>
  <si>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</si>
  <si>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</si>
  <si>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</si>
  <si>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</si>
  <si>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</si>
  <si>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</si>
  <si>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</si>
  <si>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</si>
  <si>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</si>
  <si>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</si>
  <si>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</si>
  <si>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</si>
  <si>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</si>
  <si>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</si>
  <si>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</si>
  <si>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</si>
  <si>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</si>
  <si>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</si>
  <si>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</si>
  <si>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</si>
  <si>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</si>
  <si>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</si>
  <si>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</si>
  <si>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</si>
  <si>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</si>
  <si>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</si>
  <si>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</si>
  <si>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</si>
  <si>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</si>
  <si>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</si>
  <si>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</si>
  <si>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</si>
  <si>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</si>
  <si>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</si>
  <si>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</si>
  <si>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</si>
  <si>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</si>
  <si>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</si>
  <si>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</si>
  <si>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</si>
  <si>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</si>
  <si>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</si>
  <si>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</si>
  <si>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</si>
  <si>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</si>
  <si>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</si>
  <si>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</si>
  <si>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</si>
  <si>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</si>
  <si>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</si>
  <si>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</si>
  <si>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</si>
  <si>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</si>
  <si>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</si>
  <si>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</si>
  <si>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</si>
  <si>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</si>
  <si>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</si>
  <si>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</si>
  <si>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</si>
  <si>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</si>
  <si>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</si>
  <si>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</si>
  <si>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</si>
  <si>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</si>
  <si>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</si>
  <si>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</si>
  <si>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</si>
  <si>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</si>
  <si>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</si>
  <si>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</si>
  <si>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</si>
  <si>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</si>
  <si>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</si>
  <si>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</si>
  <si>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</si>
  <si>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</si>
  <si>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</si>
  <si>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</si>
  <si>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</si>
  <si>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</si>
  <si>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</si>
  <si>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</si>
  <si>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</si>
  <si>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</si>
  <si>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</si>
  <si>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</si>
  <si>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</si>
  <si>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</si>
  <si>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</si>
  <si>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</si>
  <si>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</si>
  <si>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</si>
  <si>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</si>
  <si>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</si>
  <si>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</si>
  <si>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</si>
  <si>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</si>
  <si>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</si>
  <si>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</si>
  <si>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</si>
  <si>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</si>
  <si>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</si>
  <si>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</si>
  <si>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</si>
  <si>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</si>
  <si>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</si>
  <si>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</si>
  <si>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</si>
  <si>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</si>
  <si>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</si>
  <si>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</si>
  <si>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</si>
  <si>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</si>
  <si>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</si>
  <si>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</si>
  <si>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</si>
  <si>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</si>
  <si>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</si>
  <si>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</si>
  <si>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</si>
  <si>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</si>
  <si>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</si>
  <si>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</si>
  <si>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</si>
  <si>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</si>
  <si>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</si>
  <si>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</si>
  <si>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</si>
  <si>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</si>
  <si>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</si>
  <si>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</si>
  <si>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</si>
  <si>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</si>
  <si>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</si>
  <si>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</si>
  <si>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</si>
  <si>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</si>
  <si>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</si>
  <si>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</si>
  <si>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</si>
  <si>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</si>
  <si>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</si>
  <si>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</si>
  <si>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</si>
  <si>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</si>
  <si>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</si>
  <si>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</si>
  <si>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</si>
  <si>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</si>
  <si>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</si>
  <si>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</si>
  <si>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</si>
  <si>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</si>
  <si>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</si>
  <si>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</si>
  <si>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</si>
  <si>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</si>
  <si>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</si>
  <si>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</si>
  <si>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</si>
  <si>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</si>
  <si>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</si>
  <si>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</si>
  <si>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</si>
  <si>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</si>
  <si>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</si>
  <si>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</si>
  <si>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</si>
  <si>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</si>
  <si>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</si>
  <si>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</si>
  <si>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</si>
  <si>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</si>
  <si>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</si>
  <si>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</si>
  <si>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</si>
  <si>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</si>
  <si>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</si>
  <si>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</si>
  <si>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</si>
  <si>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</si>
  <si>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</si>
  <si>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</si>
  <si>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</si>
  <si>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</si>
  <si>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</si>
  <si>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</si>
  <si>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</si>
  <si>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</si>
  <si>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</si>
  <si>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</si>
  <si>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</si>
  <si>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</si>
  <si>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</si>
  <si>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</si>
  <si>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</si>
  <si>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</si>
  <si>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</si>
  <si>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</si>
  <si>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</si>
  <si>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</si>
  <si>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</si>
  <si>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</si>
  <si>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</si>
  <si>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</si>
  <si>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</si>
  <si>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</si>
  <si>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</si>
  <si>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</si>
  <si>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</si>
  <si>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</si>
  <si>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</si>
  <si>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</si>
  <si>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</si>
  <si>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</si>
  <si>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</si>
  <si>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</si>
  <si>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</si>
  <si>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</si>
  <si>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</si>
  <si>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</si>
  <si>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</si>
  <si>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</si>
  <si>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</si>
  <si>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</si>
  <si>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</si>
  <si>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</si>
  <si>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</si>
  <si>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</si>
  <si>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</si>
  <si>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</si>
  <si>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</si>
  <si>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</si>
  <si>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</si>
  <si>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</si>
  <si>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</si>
  <si>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</si>
  <si>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</si>
  <si>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</si>
  <si>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</si>
  <si>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</si>
  <si>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</si>
  <si>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</si>
  <si>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</si>
  <si>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</si>
  <si>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</si>
  <si>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</si>
  <si>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</si>
  <si>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</si>
  <si>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</si>
  <si>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</si>
  <si>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</si>
  <si>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</si>
  <si>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</si>
  <si>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</si>
  <si>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</si>
  <si>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</si>
  <si>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</si>
  <si>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</si>
  <si>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</si>
  <si>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</si>
  <si>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</si>
  <si>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</si>
  <si>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</si>
  <si>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</si>
  <si>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</si>
  <si>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</si>
  <si>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</si>
  <si>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</si>
  <si>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</si>
  <si>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</si>
  <si>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</si>
  <si>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</si>
  <si>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</si>
  <si>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</si>
  <si>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</si>
  <si>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</si>
  <si>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</si>
  <si>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</si>
  <si>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</si>
  <si>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</si>
  <si>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</si>
  <si>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</si>
  <si>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</si>
  <si>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</si>
  <si>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</si>
  <si>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</si>
  <si>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</si>
  <si>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</si>
  <si>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</si>
  <si>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</si>
  <si>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</si>
  <si>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</si>
  <si>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</si>
  <si>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Al 31 de Diciembre de 2023 y al 31 de Diciembre de 2024 (b)</t>
  </si>
  <si>
    <t>Del 1 de Enero al 31 de Diciembre de 2024 (b)</t>
  </si>
  <si>
    <t>31111M29D020000 DIRECCION GENERAL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</si>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</sst>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165" fontId="2" fillId="0" borderId="14" xfId="7" applyNumberFormat="1" applyFont="1" applyFill="1" applyBorder="1" applyAlignment="1" applyProtection="1">
      <alignment horizontal="right" vertical="center"/>
      <protection locked="0"/>
    </xf>
    <xf numFmtId="165" fontId="0" fillId="0" borderId="14" xfId="8" applyNumberFormat="1" applyFont="1" applyBorder="1" applyAlignment="1">
      <alignment horizontal="right"/>
    </xf>
    <xf numFmtId="165" fontId="2" fillId="0" borderId="14" xfId="8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Border="1" applyAlignment="1">
      <alignment horizontal="right"/>
    </xf>
    <xf numFmtId="3" fontId="1" fillId="0" borderId="14" xfId="8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7" applyNumberFormat="1" applyFont="1" applyFill="1" applyBorder="1" applyAlignment="1" applyProtection="1">
      <alignment vertical="center"/>
      <protection locked="0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3" fontId="0" fillId="0" borderId="14" xfId="9" applyNumberFormat="1" applyFont="1" applyFill="1" applyBorder="1" applyAlignment="1" applyProtection="1">
      <alignment vertical="center"/>
      <protection locked="0"/>
    </xf>
    <xf numFmtId="165" fontId="2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1" fillId="0" borderId="14" xfId="8" applyNumberFormat="1" applyFont="1" applyFill="1" applyBorder="1" applyAlignment="1" applyProtection="1">
      <alignment vertical="center"/>
      <protection locked="0"/>
    </xf>
    <xf numFmtId="165" fontId="1" fillId="0" borderId="14" xfId="10" applyNumberFormat="1" applyFont="1" applyFill="1" applyBorder="1" applyAlignment="1" applyProtection="1">
      <alignment vertical="center"/>
      <protection locked="0"/>
    </xf>
    <xf numFmtId="165" fontId="0" fillId="0" borderId="14" xfId="10" applyNumberFormat="1" applyFont="1" applyFill="1" applyBorder="1" applyAlignment="1" applyProtection="1">
      <alignment vertical="center"/>
      <protection locked="0"/>
    </xf>
    <xf numFmtId="165" fontId="1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horizontal="right" vertical="center"/>
      <protection locked="0"/>
    </xf>
    <xf numFmtId="165" fontId="0" fillId="0" borderId="8" xfId="10" applyNumberFormat="1" applyFont="1" applyFill="1" applyBorder="1" applyAlignment="1" applyProtection="1">
      <alignment horizontal="right" vertical="center"/>
      <protection locked="0"/>
    </xf>
    <xf numFmtId="4" fontId="21" fillId="0" borderId="18" xfId="0" applyNumberFormat="1" applyFont="1" applyBorder="1" applyAlignment="1" applyProtection="1">
      <alignment horizontal="right" vertical="top" wrapText="1"/>
      <protection locked="0"/>
    </xf>
    <xf numFmtId="4" fontId="21" fillId="0" borderId="18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115" zoomScaleNormal="115" workbookViewId="0">
      <selection activeCell="A5" sqref="A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2" t="s">
        <v>0</v>
      </c>
      <c r="B1" s="193"/>
      <c r="C1" s="193"/>
      <c r="D1" s="193"/>
      <c r="E1" s="193"/>
      <c r="F1" s="194"/>
    </row>
    <row r="2" spans="1:6" ht="15" customHeight="1" x14ac:dyDescent="0.25">
      <c r="A2" s="195" t="str">
        <f>ENTE_PUBLICO_A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596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590</v>
      </c>
      <c r="C6" s="1" t="s">
        <v>591</v>
      </c>
      <c r="D6" s="42" t="s">
        <v>4</v>
      </c>
      <c r="E6" s="41" t="s">
        <v>590</v>
      </c>
      <c r="F6" s="1" t="s">
        <v>591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4970788.01</v>
      </c>
      <c r="C9" s="47">
        <f>SUM(C10:C16)</f>
        <v>5202255.29</v>
      </c>
      <c r="D9" s="46" t="s">
        <v>10</v>
      </c>
      <c r="E9" s="47">
        <f>SUM(E10:E18)</f>
        <v>4914310.3100000005</v>
      </c>
      <c r="F9" s="47">
        <f>SUM(F10:F18)</f>
        <v>5046330.2999999989</v>
      </c>
    </row>
    <row r="10" spans="1:6" x14ac:dyDescent="0.25">
      <c r="A10" s="48" t="s">
        <v>11</v>
      </c>
      <c r="B10" s="47">
        <v>0</v>
      </c>
      <c r="C10" s="47">
        <v>0</v>
      </c>
      <c r="D10" s="48" t="s">
        <v>12</v>
      </c>
      <c r="E10" s="160">
        <v>3215137.44</v>
      </c>
      <c r="F10" s="161">
        <v>3174646.53</v>
      </c>
    </row>
    <row r="11" spans="1:6" x14ac:dyDescent="0.25">
      <c r="A11" s="48" t="s">
        <v>13</v>
      </c>
      <c r="B11" s="160">
        <v>4970788.01</v>
      </c>
      <c r="C11" s="161">
        <v>5202255.29</v>
      </c>
      <c r="D11" s="48" t="s">
        <v>14</v>
      </c>
      <c r="E11" s="160">
        <v>1143638.29</v>
      </c>
      <c r="F11" s="161">
        <v>1101338.75</v>
      </c>
    </row>
    <row r="12" spans="1:6" x14ac:dyDescent="0.25">
      <c r="A12" s="48" t="s">
        <v>15</v>
      </c>
      <c r="B12" s="47">
        <v>0</v>
      </c>
      <c r="C12" s="47">
        <v>0</v>
      </c>
      <c r="D12" s="48" t="s">
        <v>16</v>
      </c>
      <c r="E12" s="47">
        <v>0</v>
      </c>
      <c r="F12" s="47">
        <v>0</v>
      </c>
    </row>
    <row r="13" spans="1:6" x14ac:dyDescent="0.25">
      <c r="A13" s="48" t="s">
        <v>17</v>
      </c>
      <c r="B13" s="47">
        <v>0</v>
      </c>
      <c r="C13" s="47">
        <v>0</v>
      </c>
      <c r="D13" s="48" t="s">
        <v>18</v>
      </c>
      <c r="E13" s="47">
        <v>0</v>
      </c>
      <c r="F13" s="47">
        <v>0</v>
      </c>
    </row>
    <row r="14" spans="1:6" x14ac:dyDescent="0.25">
      <c r="A14" s="48" t="s">
        <v>19</v>
      </c>
      <c r="B14" s="47">
        <v>0</v>
      </c>
      <c r="C14" s="47">
        <v>0</v>
      </c>
      <c r="D14" s="48" t="s">
        <v>20</v>
      </c>
      <c r="E14" s="47">
        <v>0</v>
      </c>
      <c r="F14" s="47">
        <v>0</v>
      </c>
    </row>
    <row r="15" spans="1:6" x14ac:dyDescent="0.25">
      <c r="A15" s="48" t="s">
        <v>21</v>
      </c>
      <c r="B15" s="47">
        <v>0</v>
      </c>
      <c r="C15" s="47">
        <v>0</v>
      </c>
      <c r="D15" s="48" t="s">
        <v>22</v>
      </c>
      <c r="E15" s="160">
        <v>100000</v>
      </c>
      <c r="F15" s="161">
        <v>100000</v>
      </c>
    </row>
    <row r="16" spans="1:6" x14ac:dyDescent="0.25">
      <c r="A16" s="48" t="s">
        <v>23</v>
      </c>
      <c r="B16" s="47">
        <v>0</v>
      </c>
      <c r="C16" s="47">
        <v>0</v>
      </c>
      <c r="D16" s="48" t="s">
        <v>24</v>
      </c>
      <c r="E16" s="160">
        <v>434304.29</v>
      </c>
      <c r="F16" s="161">
        <v>332310.06</v>
      </c>
    </row>
    <row r="17" spans="1:6" x14ac:dyDescent="0.25">
      <c r="A17" s="46" t="s">
        <v>25</v>
      </c>
      <c r="B17" s="47">
        <f>SUM(B18:B24)</f>
        <v>1413261.9400000002</v>
      </c>
      <c r="C17" s="47">
        <f>SUM(C18:C24)</f>
        <v>1049840.76</v>
      </c>
      <c r="D17" s="48" t="s">
        <v>26</v>
      </c>
      <c r="E17" s="47">
        <v>0</v>
      </c>
      <c r="F17" s="47">
        <v>0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160">
        <v>21230.29</v>
      </c>
      <c r="F18" s="161">
        <v>338034.96</v>
      </c>
    </row>
    <row r="19" spans="1:6" x14ac:dyDescent="0.25">
      <c r="A19" s="48" t="s">
        <v>29</v>
      </c>
      <c r="B19" s="160">
        <v>4681.5</v>
      </c>
      <c r="C19" s="161">
        <v>4681.5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160">
        <v>1270.8699999999999</v>
      </c>
      <c r="C20" s="161">
        <v>8308.74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0</v>
      </c>
      <c r="C22" s="161">
        <v>3000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160">
        <v>1407309.57</v>
      </c>
      <c r="C24" s="161">
        <v>1033850.52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0</v>
      </c>
      <c r="C25" s="47">
        <f>SUM(C26:C30)</f>
        <v>0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0</v>
      </c>
      <c r="C26" s="47">
        <v>0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160">
        <v>844797.4</v>
      </c>
      <c r="C37" s="161">
        <v>611935.4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7228847.3500000006</v>
      </c>
      <c r="C47" s="4">
        <f>C9+C17+C25+C31+C37+C38+C41</f>
        <v>6864031.4500000002</v>
      </c>
      <c r="D47" s="2" t="s">
        <v>84</v>
      </c>
      <c r="E47" s="4">
        <f>E9+E19+E23+E26+E27+E31+E38+E42</f>
        <v>4914310.3100000005</v>
      </c>
      <c r="F47" s="4">
        <f>F9+F19+F23+F26+F27+F31+F38+F42</f>
        <v>5046330.2999999989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0</v>
      </c>
      <c r="C50" s="47">
        <v>0</v>
      </c>
      <c r="D50" s="46" t="s">
        <v>88</v>
      </c>
      <c r="E50" s="47">
        <v>2366203.42</v>
      </c>
      <c r="F50" s="47">
        <v>2366203.4700000002</v>
      </c>
    </row>
    <row r="51" spans="1:6" x14ac:dyDescent="0.25">
      <c r="A51" s="46" t="s">
        <v>89</v>
      </c>
      <c r="B51" s="47">
        <v>0</v>
      </c>
      <c r="C51" s="47">
        <v>0</v>
      </c>
      <c r="D51" s="46" t="s">
        <v>90</v>
      </c>
      <c r="E51" s="47">
        <v>0.01</v>
      </c>
      <c r="F51" s="47">
        <v>0.01</v>
      </c>
    </row>
    <row r="52" spans="1:6" x14ac:dyDescent="0.25">
      <c r="A52" s="46" t="s">
        <v>91</v>
      </c>
      <c r="B52" s="160">
        <v>6741995.5300000003</v>
      </c>
      <c r="C52" s="47">
        <v>6741995.5300000003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160">
        <v>3407604.7</v>
      </c>
      <c r="C53" s="47">
        <v>3332084.82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160">
        <v>89749.2</v>
      </c>
      <c r="C54" s="47">
        <v>89749.2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160">
        <v>-2878650.73</v>
      </c>
      <c r="C55" s="47">
        <v>-2523638.62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2366203.4299999997</v>
      </c>
      <c r="F57" s="4">
        <f>SUM(F50:F55)</f>
        <v>2366203.48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7280513.7400000002</v>
      </c>
      <c r="F59" s="4">
        <f>F47+F57</f>
        <v>7412533.7799999993</v>
      </c>
    </row>
    <row r="60" spans="1:6" x14ac:dyDescent="0.25">
      <c r="A60" s="3" t="s">
        <v>104</v>
      </c>
      <c r="B60" s="4">
        <f>SUM(B50:B58)</f>
        <v>7360698.6999999993</v>
      </c>
      <c r="C60" s="4">
        <f>SUM(C50:C58)</f>
        <v>7640190.9299999988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14589546.050000001</v>
      </c>
      <c r="C62" s="4">
        <f>SUM(C47+C60)</f>
        <v>14504222.379999999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0</v>
      </c>
      <c r="F63" s="47">
        <f>SUM(F64:F66)</f>
        <v>0</v>
      </c>
    </row>
    <row r="64" spans="1:6" x14ac:dyDescent="0.25">
      <c r="A64" s="45"/>
      <c r="B64" s="45"/>
      <c r="C64" s="45"/>
      <c r="D64" s="46" t="s">
        <v>108</v>
      </c>
      <c r="E64" s="47">
        <v>0</v>
      </c>
      <c r="F64" s="47">
        <v>0</v>
      </c>
    </row>
    <row r="65" spans="1:6" x14ac:dyDescent="0.25">
      <c r="A65" s="45"/>
      <c r="B65" s="45"/>
      <c r="C65" s="45"/>
      <c r="D65" s="50" t="s">
        <v>109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7309032.3100000005</v>
      </c>
      <c r="F68" s="47">
        <f>SUM(F69:F73)</f>
        <v>7091688.5999999996</v>
      </c>
    </row>
    <row r="69" spans="1:6" x14ac:dyDescent="0.25">
      <c r="A69" s="53"/>
      <c r="B69" s="45"/>
      <c r="C69" s="45"/>
      <c r="D69" s="46" t="s">
        <v>112</v>
      </c>
      <c r="E69" s="160">
        <v>219110.33</v>
      </c>
      <c r="F69" s="47">
        <v>58701.71</v>
      </c>
    </row>
    <row r="70" spans="1:6" x14ac:dyDescent="0.25">
      <c r="A70" s="53"/>
      <c r="B70" s="45"/>
      <c r="C70" s="45"/>
      <c r="D70" s="46" t="s">
        <v>113</v>
      </c>
      <c r="E70" s="160">
        <v>7089921.9800000004</v>
      </c>
      <c r="F70" s="47">
        <v>7032986.8899999997</v>
      </c>
    </row>
    <row r="71" spans="1:6" x14ac:dyDescent="0.25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7309032.3100000005</v>
      </c>
      <c r="F79" s="4">
        <f>F63+F68+F75</f>
        <v>7091688.5999999996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14589546.050000001</v>
      </c>
      <c r="F81" s="4">
        <f>F59+F79</f>
        <v>14504222.379999999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E12:F14 E17:F17 E19:F49 E52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Normal="100" workbookViewId="0">
      <selection activeCell="C9" sqref="C9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447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448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48.75" customHeight="1" x14ac:dyDescent="0.25">
      <c r="A6" s="139" t="s">
        <v>578</v>
      </c>
      <c r="B6" s="7" t="s">
        <v>619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562</v>
      </c>
      <c r="B7" s="119">
        <f>SUM(B8:B19)</f>
        <v>6487608.25</v>
      </c>
      <c r="C7" s="119">
        <f t="shared" ref="C7:G7" si="0">SUM(C8:C19)</f>
        <v>6515050.8300000001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563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189">
        <v>2497595.5299999998</v>
      </c>
      <c r="C14" s="75">
        <v>2508160.36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60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567</v>
      </c>
      <c r="B16" s="60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494</v>
      </c>
      <c r="B17" s="189">
        <v>3990012.72</v>
      </c>
      <c r="C17" s="75">
        <v>4006890.47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569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577</v>
      </c>
      <c r="B20" s="75"/>
      <c r="C20" s="75"/>
      <c r="D20" s="75"/>
      <c r="E20" s="75"/>
      <c r="F20" s="75"/>
      <c r="G20" s="75"/>
    </row>
    <row r="21" spans="1:7" x14ac:dyDescent="0.25">
      <c r="A21" s="3" t="s">
        <v>570</v>
      </c>
      <c r="B21" s="119">
        <f>SUM(B22:B26)</f>
        <v>10550000</v>
      </c>
      <c r="C21" s="119">
        <f t="shared" ref="C21:G21" si="1">SUM(C22:C26)</f>
        <v>10550000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571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500</v>
      </c>
      <c r="B25" s="190">
        <v>10550000</v>
      </c>
      <c r="C25" s="76">
        <v>10550000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577</v>
      </c>
      <c r="B27" s="76"/>
      <c r="C27" s="76"/>
      <c r="D27" s="76"/>
      <c r="E27" s="76"/>
      <c r="F27" s="76"/>
      <c r="G27" s="76"/>
    </row>
    <row r="28" spans="1:7" x14ac:dyDescent="0.25">
      <c r="A28" s="3" t="s">
        <v>574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575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577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576</v>
      </c>
      <c r="B31" s="119">
        <f>B21+B7+B28</f>
        <v>17037608.25</v>
      </c>
      <c r="C31" s="119">
        <f t="shared" ref="C31:G31" si="3">C21+C7+C28</f>
        <v>17065050.829999998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464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tabSelected="1" zoomScale="115" zoomScaleNormal="115" workbookViewId="0">
      <selection activeCell="D11" sqref="D11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466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467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30" x14ac:dyDescent="0.25">
      <c r="A6" s="139" t="s">
        <v>578</v>
      </c>
      <c r="B6" s="7" t="s">
        <v>620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469</v>
      </c>
      <c r="B7" s="119">
        <f t="shared" ref="B7:G7" si="0">SUM(B8:B16)</f>
        <v>17878295.367318749</v>
      </c>
      <c r="C7" s="119">
        <f t="shared" si="0"/>
        <v>17953920.556722507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579</v>
      </c>
      <c r="B8" s="60">
        <v>13371507.38726875</v>
      </c>
      <c r="C8" s="191">
        <v>13428068.863516897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580</v>
      </c>
      <c r="B9" s="60">
        <v>710800.34375</v>
      </c>
      <c r="C9" s="191">
        <v>713807.02920406254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472</v>
      </c>
      <c r="B10" s="60">
        <v>1034558.1595937499</v>
      </c>
      <c r="C10" s="191">
        <v>1038934.3406088315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473</v>
      </c>
      <c r="B11" s="60">
        <v>2479861.9767062501</v>
      </c>
      <c r="C11" s="191">
        <v>2490351.7928677173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581</v>
      </c>
      <c r="B12" s="60">
        <v>0</v>
      </c>
      <c r="C12" s="191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475</v>
      </c>
      <c r="B13" s="60">
        <v>0</v>
      </c>
      <c r="C13" s="191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476</v>
      </c>
      <c r="B14" s="60">
        <v>281567.5</v>
      </c>
      <c r="C14" s="191">
        <v>282758.53052500001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579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580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577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481</v>
      </c>
      <c r="B29" s="119">
        <f>B18+B7</f>
        <v>17878295.367318749</v>
      </c>
      <c r="C29" s="119">
        <f t="shared" ref="C29:G29" si="2">C18+C7</f>
        <v>17953920.556722507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115" zoomScaleNormal="115" workbookViewId="0">
      <selection activeCell="C13" sqref="C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482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483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452</v>
      </c>
      <c r="B6" s="119">
        <f>SUM(B7:B18)</f>
        <v>18602511.009999998</v>
      </c>
      <c r="C6" s="119">
        <f t="shared" ref="C6:G6" si="0">SUM(C7:C18)</f>
        <v>18806717.759999998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563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565</v>
      </c>
      <c r="B11" s="75">
        <v>2941.62</v>
      </c>
      <c r="C11" s="47">
        <v>664.58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566</v>
      </c>
      <c r="B12" s="75">
        <v>0</v>
      </c>
      <c r="C12" s="60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491</v>
      </c>
      <c r="B13" s="75">
        <v>1094053.5</v>
      </c>
      <c r="C13" s="47">
        <v>919849.34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492</v>
      </c>
      <c r="B14" s="75">
        <v>0</v>
      </c>
      <c r="C14" s="60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567</v>
      </c>
      <c r="B15" s="75">
        <v>0</v>
      </c>
      <c r="C15" s="60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494</v>
      </c>
      <c r="B16" s="75">
        <v>17433369.399999999</v>
      </c>
      <c r="C16" s="47">
        <v>17886203.84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569</v>
      </c>
      <c r="B18" s="75">
        <v>72146.490000000005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458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571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499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462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502</v>
      </c>
      <c r="B30" s="119">
        <f>B20+B6+B27</f>
        <v>18602511.009999998</v>
      </c>
      <c r="C30" s="119">
        <f t="shared" ref="C30:G30" si="3">C20+C6+C27</f>
        <v>18806717.759999998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464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504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588</v>
      </c>
    </row>
    <row r="39" spans="1:7" x14ac:dyDescent="0.25">
      <c r="A39" t="s">
        <v>589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topLeftCell="A16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507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508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469</v>
      </c>
      <c r="B6" s="119">
        <f t="shared" ref="B6:G6" si="0">SUM(B7:B15)</f>
        <v>18383400.68</v>
      </c>
      <c r="C6" s="119">
        <f t="shared" si="0"/>
        <v>18748015.760000002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579</v>
      </c>
      <c r="B7" s="75">
        <v>13265422.970000001</v>
      </c>
      <c r="C7" s="75">
        <v>13262988.880000001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580</v>
      </c>
      <c r="B8" s="75">
        <v>609652.93999999994</v>
      </c>
      <c r="C8" s="75">
        <v>556201.06999999995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472</v>
      </c>
      <c r="B9" s="75">
        <v>1683980.41</v>
      </c>
      <c r="C9" s="75">
        <v>1263243.03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473</v>
      </c>
      <c r="B10" s="75">
        <v>2469332.25</v>
      </c>
      <c r="C10" s="75">
        <v>3283990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581</v>
      </c>
      <c r="B11" s="75">
        <v>355012.11</v>
      </c>
      <c r="C11" s="75">
        <v>381592.78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579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577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481</v>
      </c>
      <c r="B28" s="119">
        <f>B17+B6</f>
        <v>18383400.68</v>
      </c>
      <c r="C28" s="119">
        <f t="shared" ref="C28:G28" si="2">C17+C6</f>
        <v>18748015.760000002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586</v>
      </c>
    </row>
    <row r="32" spans="1:7" x14ac:dyDescent="0.25">
      <c r="A32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04" t="s">
        <v>511</v>
      </c>
      <c r="B1" s="193"/>
      <c r="C1" s="193"/>
      <c r="D1" s="193"/>
      <c r="E1" s="193"/>
      <c r="F1" s="193"/>
    </row>
    <row r="2" spans="1:6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x14ac:dyDescent="0.25">
      <c r="A3" s="213" t="s">
        <v>512</v>
      </c>
      <c r="B3" s="214"/>
      <c r="C3" s="214"/>
      <c r="D3" s="214"/>
      <c r="E3" s="214"/>
      <c r="F3" s="215"/>
    </row>
    <row r="4" spans="1:6" ht="30" x14ac:dyDescent="0.25">
      <c r="A4" s="139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25">
      <c r="A5" s="143" t="s">
        <v>518</v>
      </c>
      <c r="B5" s="148"/>
      <c r="C5" s="148"/>
      <c r="D5" s="148"/>
      <c r="E5" s="148"/>
      <c r="F5" s="148"/>
    </row>
    <row r="6" spans="1:6" ht="30" x14ac:dyDescent="0.25">
      <c r="A6" s="146" t="s">
        <v>519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521</v>
      </c>
      <c r="B9" s="145"/>
      <c r="C9" s="145"/>
      <c r="D9" s="145"/>
      <c r="E9" s="145"/>
      <c r="F9" s="145"/>
    </row>
    <row r="10" spans="1:6" x14ac:dyDescent="0.25">
      <c r="A10" s="146" t="s">
        <v>522</v>
      </c>
      <c r="B10" s="155"/>
      <c r="C10" s="155"/>
      <c r="D10" s="155"/>
      <c r="E10" s="155"/>
      <c r="F10" s="155"/>
    </row>
    <row r="11" spans="1:6" x14ac:dyDescent="0.25">
      <c r="A11" s="67" t="s">
        <v>523</v>
      </c>
      <c r="B11" s="155"/>
      <c r="C11" s="155"/>
      <c r="D11" s="155"/>
      <c r="E11" s="155"/>
      <c r="F11" s="155"/>
    </row>
    <row r="12" spans="1:6" x14ac:dyDescent="0.25">
      <c r="A12" s="67" t="s">
        <v>524</v>
      </c>
      <c r="B12" s="155"/>
      <c r="C12" s="155"/>
      <c r="D12" s="155"/>
      <c r="E12" s="155"/>
      <c r="F12" s="155"/>
    </row>
    <row r="13" spans="1:6" x14ac:dyDescent="0.25">
      <c r="A13" s="67" t="s">
        <v>525</v>
      </c>
      <c r="B13" s="155"/>
      <c r="C13" s="155"/>
      <c r="D13" s="155"/>
      <c r="E13" s="155"/>
      <c r="F13" s="155"/>
    </row>
    <row r="14" spans="1:6" x14ac:dyDescent="0.25">
      <c r="A14" s="146" t="s">
        <v>526</v>
      </c>
      <c r="B14" s="155"/>
      <c r="C14" s="155"/>
      <c r="D14" s="155"/>
      <c r="E14" s="155"/>
      <c r="F14" s="155"/>
    </row>
    <row r="15" spans="1:6" x14ac:dyDescent="0.25">
      <c r="A15" s="67" t="s">
        <v>523</v>
      </c>
      <c r="B15" s="155"/>
      <c r="C15" s="155"/>
      <c r="D15" s="155"/>
      <c r="E15" s="155"/>
      <c r="F15" s="155"/>
    </row>
    <row r="16" spans="1:6" x14ac:dyDescent="0.25">
      <c r="A16" s="67" t="s">
        <v>524</v>
      </c>
      <c r="B16" s="156"/>
      <c r="C16" s="156"/>
      <c r="D16" s="156"/>
      <c r="E16" s="156"/>
      <c r="F16" s="156"/>
    </row>
    <row r="17" spans="1:6" x14ac:dyDescent="0.25">
      <c r="A17" s="67" t="s">
        <v>525</v>
      </c>
      <c r="B17" s="157"/>
      <c r="C17" s="157"/>
      <c r="D17" s="157"/>
      <c r="E17" s="157"/>
      <c r="F17" s="157"/>
    </row>
    <row r="18" spans="1:6" x14ac:dyDescent="0.25">
      <c r="A18" s="146" t="s">
        <v>527</v>
      </c>
      <c r="B18" s="157"/>
      <c r="C18" s="157"/>
      <c r="D18" s="157"/>
      <c r="E18" s="157"/>
      <c r="F18" s="157"/>
    </row>
    <row r="19" spans="1:6" x14ac:dyDescent="0.25">
      <c r="A19" s="146" t="s">
        <v>528</v>
      </c>
      <c r="B19" s="157"/>
      <c r="C19" s="157"/>
      <c r="D19" s="157"/>
      <c r="E19" s="157"/>
      <c r="F19" s="157"/>
    </row>
    <row r="20" spans="1:6" x14ac:dyDescent="0.25">
      <c r="A20" s="146" t="s">
        <v>529</v>
      </c>
      <c r="B20" s="158"/>
      <c r="C20" s="158"/>
      <c r="D20" s="158"/>
      <c r="E20" s="158"/>
      <c r="F20" s="158"/>
    </row>
    <row r="21" spans="1:6" x14ac:dyDescent="0.25">
      <c r="A21" s="146" t="s">
        <v>530</v>
      </c>
      <c r="B21" s="158"/>
      <c r="C21" s="158"/>
      <c r="D21" s="158"/>
      <c r="E21" s="158"/>
      <c r="F21" s="158"/>
    </row>
    <row r="22" spans="1:6" x14ac:dyDescent="0.25">
      <c r="A22" s="146" t="s">
        <v>531</v>
      </c>
      <c r="B22" s="158"/>
      <c r="C22" s="158"/>
      <c r="D22" s="158"/>
      <c r="E22" s="158"/>
      <c r="F22" s="158"/>
    </row>
    <row r="23" spans="1:6" x14ac:dyDescent="0.25">
      <c r="A23" s="146" t="s">
        <v>532</v>
      </c>
      <c r="B23" s="158"/>
      <c r="C23" s="158"/>
      <c r="D23" s="158"/>
      <c r="E23" s="158"/>
      <c r="F23" s="158"/>
    </row>
    <row r="24" spans="1:6" x14ac:dyDescent="0.25">
      <c r="A24" s="146" t="s">
        <v>533</v>
      </c>
      <c r="B24" s="150"/>
      <c r="C24" s="150"/>
      <c r="D24" s="150"/>
      <c r="E24" s="150"/>
      <c r="F24" s="150"/>
    </row>
    <row r="25" spans="1:6" x14ac:dyDescent="0.25">
      <c r="A25" s="146" t="s">
        <v>534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535</v>
      </c>
      <c r="B27" s="149"/>
      <c r="C27" s="149"/>
      <c r="D27" s="149"/>
      <c r="E27" s="149"/>
      <c r="F27" s="149"/>
    </row>
    <row r="28" spans="1:6" x14ac:dyDescent="0.25">
      <c r="A28" s="146" t="s">
        <v>536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537</v>
      </c>
      <c r="B30" s="53"/>
      <c r="C30" s="53"/>
      <c r="D30" s="53"/>
      <c r="E30" s="53"/>
      <c r="F30" s="53"/>
    </row>
    <row r="31" spans="1:6" x14ac:dyDescent="0.25">
      <c r="A31" s="154" t="s">
        <v>522</v>
      </c>
      <c r="B31" s="91"/>
      <c r="C31" s="91"/>
      <c r="D31" s="91"/>
      <c r="E31" s="91"/>
      <c r="F31" s="91"/>
    </row>
    <row r="32" spans="1:6" x14ac:dyDescent="0.25">
      <c r="A32" s="154" t="s">
        <v>526</v>
      </c>
      <c r="B32" s="91"/>
      <c r="C32" s="91"/>
      <c r="D32" s="91"/>
      <c r="E32" s="91"/>
      <c r="F32" s="91"/>
    </row>
    <row r="33" spans="1:6" x14ac:dyDescent="0.25">
      <c r="A33" s="154" t="s">
        <v>538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539</v>
      </c>
      <c r="B35" s="53"/>
      <c r="C35" s="53"/>
      <c r="D35" s="53"/>
      <c r="E35" s="53"/>
      <c r="F35" s="53"/>
    </row>
    <row r="36" spans="1:6" x14ac:dyDescent="0.25">
      <c r="A36" s="154" t="s">
        <v>540</v>
      </c>
      <c r="B36" s="53"/>
      <c r="C36" s="53"/>
      <c r="D36" s="53"/>
      <c r="E36" s="53"/>
      <c r="F36" s="53"/>
    </row>
    <row r="37" spans="1:6" x14ac:dyDescent="0.25">
      <c r="A37" s="154" t="s">
        <v>541</v>
      </c>
      <c r="B37" s="53"/>
      <c r="C37" s="53"/>
      <c r="D37" s="53"/>
      <c r="E37" s="53"/>
      <c r="F37" s="53"/>
    </row>
    <row r="38" spans="1:6" x14ac:dyDescent="0.25">
      <c r="A38" s="154" t="s">
        <v>542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544</v>
      </c>
      <c r="B42" s="53"/>
      <c r="C42" s="53"/>
      <c r="D42" s="53"/>
      <c r="E42" s="53"/>
      <c r="F42" s="53"/>
    </row>
    <row r="43" spans="1:6" x14ac:dyDescent="0.25">
      <c r="A43" s="154" t="s">
        <v>545</v>
      </c>
      <c r="B43" s="91"/>
      <c r="C43" s="91"/>
      <c r="D43" s="91"/>
      <c r="E43" s="91"/>
      <c r="F43" s="91"/>
    </row>
    <row r="44" spans="1:6" x14ac:dyDescent="0.25">
      <c r="A44" s="154" t="s">
        <v>546</v>
      </c>
      <c r="B44" s="91"/>
      <c r="C44" s="91"/>
      <c r="D44" s="91"/>
      <c r="E44" s="91"/>
      <c r="F44" s="91"/>
    </row>
    <row r="45" spans="1:6" x14ac:dyDescent="0.25">
      <c r="A45" s="154" t="s">
        <v>547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548</v>
      </c>
      <c r="B47" s="53"/>
      <c r="C47" s="53"/>
      <c r="D47" s="53"/>
      <c r="E47" s="53"/>
      <c r="F47" s="53"/>
    </row>
    <row r="48" spans="1:6" x14ac:dyDescent="0.25">
      <c r="A48" s="154" t="s">
        <v>546</v>
      </c>
      <c r="B48" s="91"/>
      <c r="C48" s="91"/>
      <c r="D48" s="91"/>
      <c r="E48" s="91"/>
      <c r="F48" s="91"/>
    </row>
    <row r="49" spans="1:6" x14ac:dyDescent="0.25">
      <c r="A49" s="154" t="s">
        <v>547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549</v>
      </c>
      <c r="B51" s="53"/>
      <c r="C51" s="53"/>
      <c r="D51" s="53"/>
      <c r="E51" s="53"/>
      <c r="F51" s="53"/>
    </row>
    <row r="52" spans="1:6" x14ac:dyDescent="0.25">
      <c r="A52" s="154" t="s">
        <v>546</v>
      </c>
      <c r="B52" s="91"/>
      <c r="C52" s="91"/>
      <c r="D52" s="91"/>
      <c r="E52" s="91"/>
      <c r="F52" s="91"/>
    </row>
    <row r="53" spans="1:6" x14ac:dyDescent="0.25">
      <c r="A53" s="154" t="s">
        <v>547</v>
      </c>
      <c r="B53" s="91"/>
      <c r="C53" s="91"/>
      <c r="D53" s="91"/>
      <c r="E53" s="91"/>
      <c r="F53" s="91"/>
    </row>
    <row r="54" spans="1:6" x14ac:dyDescent="0.25">
      <c r="A54" s="154" t="s">
        <v>550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551</v>
      </c>
      <c r="B56" s="53"/>
      <c r="C56" s="53"/>
      <c r="D56" s="53"/>
      <c r="E56" s="53"/>
      <c r="F56" s="53"/>
    </row>
    <row r="57" spans="1:6" x14ac:dyDescent="0.25">
      <c r="A57" s="154" t="s">
        <v>546</v>
      </c>
      <c r="B57" s="91"/>
      <c r="C57" s="91"/>
      <c r="D57" s="91"/>
      <c r="E57" s="91"/>
      <c r="F57" s="91"/>
    </row>
    <row r="58" spans="1:6" x14ac:dyDescent="0.25">
      <c r="A58" s="154" t="s">
        <v>547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552</v>
      </c>
      <c r="B60" s="53"/>
      <c r="C60" s="53"/>
      <c r="D60" s="53"/>
      <c r="E60" s="53"/>
      <c r="F60" s="53"/>
    </row>
    <row r="61" spans="1:6" x14ac:dyDescent="0.25">
      <c r="A61" s="154" t="s">
        <v>553</v>
      </c>
      <c r="B61" s="141"/>
      <c r="C61" s="141"/>
      <c r="D61" s="141"/>
      <c r="E61" s="141"/>
      <c r="F61" s="141"/>
    </row>
    <row r="62" spans="1:6" x14ac:dyDescent="0.25">
      <c r="A62" s="154" t="s">
        <v>554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555</v>
      </c>
      <c r="B64" s="141"/>
      <c r="C64" s="141"/>
      <c r="D64" s="141"/>
      <c r="E64" s="141"/>
      <c r="F64" s="141"/>
    </row>
    <row r="65" spans="1:6" x14ac:dyDescent="0.25">
      <c r="A65" s="154" t="s">
        <v>556</v>
      </c>
      <c r="B65" s="141"/>
      <c r="C65" s="141"/>
      <c r="D65" s="141"/>
      <c r="E65" s="141"/>
      <c r="F65" s="141"/>
    </row>
    <row r="66" spans="1:6" x14ac:dyDescent="0.25">
      <c r="A66" s="154" t="s">
        <v>557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218" t="s">
        <v>447</v>
      </c>
      <c r="B1" s="218"/>
      <c r="C1" s="218"/>
      <c r="D1" s="218"/>
      <c r="E1" s="218"/>
      <c r="F1" s="218"/>
      <c r="G1" s="218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448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449</v>
      </c>
      <c r="B5" s="132"/>
      <c r="C5" s="132"/>
      <c r="D5" s="132"/>
      <c r="E5" s="132"/>
      <c r="F5" s="132"/>
      <c r="G5" s="133"/>
    </row>
    <row r="6" spans="1:7" x14ac:dyDescent="0.25">
      <c r="A6" s="216" t="s">
        <v>450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83.25" customHeight="1" x14ac:dyDescent="0.25">
      <c r="A7" s="217"/>
      <c r="B7" s="70" t="s">
        <v>451</v>
      </c>
      <c r="C7" s="217"/>
      <c r="D7" s="217"/>
      <c r="E7" s="217"/>
      <c r="F7" s="217"/>
      <c r="G7" s="217"/>
    </row>
    <row r="8" spans="1:7" ht="30" x14ac:dyDescent="0.25">
      <c r="A8" s="71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9" t="s">
        <v>466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467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449</v>
      </c>
      <c r="B5" s="114"/>
      <c r="C5" s="114"/>
      <c r="D5" s="114"/>
      <c r="E5" s="114"/>
      <c r="F5" s="114"/>
      <c r="G5" s="115"/>
    </row>
    <row r="6" spans="1:7" x14ac:dyDescent="0.25">
      <c r="A6" s="220" t="s">
        <v>468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57.75" customHeight="1" x14ac:dyDescent="0.25">
      <c r="A7" s="221"/>
      <c r="B7" s="37" t="s">
        <v>451</v>
      </c>
      <c r="C7" s="217"/>
      <c r="D7" s="217"/>
      <c r="E7" s="217"/>
      <c r="F7" s="217"/>
      <c r="G7" s="21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9" t="s">
        <v>482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3" t="s">
        <v>450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f>+F5+1</f>
        <v>2022</v>
      </c>
    </row>
    <row r="6" spans="1:7" ht="32.25" x14ac:dyDescent="0.25">
      <c r="A6" s="203"/>
      <c r="B6" s="225"/>
      <c r="C6" s="225"/>
      <c r="D6" s="225"/>
      <c r="E6" s="225"/>
      <c r="F6" s="225"/>
      <c r="G6" s="37" t="s">
        <v>484</v>
      </c>
    </row>
    <row r="7" spans="1:7" x14ac:dyDescent="0.25">
      <c r="A7" s="62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500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503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22" t="s">
        <v>505</v>
      </c>
      <c r="B39" s="222"/>
      <c r="C39" s="222"/>
      <c r="D39" s="222"/>
      <c r="E39" s="222"/>
      <c r="F39" s="222"/>
      <c r="G39" s="222"/>
    </row>
    <row r="40" spans="1:7" x14ac:dyDescent="0.25">
      <c r="A40" s="222" t="s">
        <v>506</v>
      </c>
      <c r="B40" s="222"/>
      <c r="C40" s="222"/>
      <c r="D40" s="222"/>
      <c r="E40" s="222"/>
      <c r="F40" s="222"/>
      <c r="G40" s="22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9" t="s">
        <v>507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508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6" t="s">
        <v>468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v>2022</v>
      </c>
    </row>
    <row r="6" spans="1:7" ht="48.75" customHeight="1" x14ac:dyDescent="0.25">
      <c r="A6" s="227"/>
      <c r="B6" s="225"/>
      <c r="C6" s="225"/>
      <c r="D6" s="225"/>
      <c r="E6" s="225"/>
      <c r="F6" s="225"/>
      <c r="G6" s="37" t="s">
        <v>509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22" t="s">
        <v>505</v>
      </c>
      <c r="B32" s="222"/>
      <c r="C32" s="222"/>
      <c r="D32" s="222"/>
      <c r="E32" s="222"/>
      <c r="F32" s="222"/>
      <c r="G32" s="222"/>
    </row>
    <row r="33" spans="1:7" x14ac:dyDescent="0.25">
      <c r="A33" s="222" t="s">
        <v>506</v>
      </c>
      <c r="B33" s="222"/>
      <c r="C33" s="222"/>
      <c r="D33" s="222"/>
      <c r="E33" s="222"/>
      <c r="F33" s="222"/>
      <c r="G33" s="22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28" t="s">
        <v>511</v>
      </c>
      <c r="B1" s="228"/>
      <c r="C1" s="228"/>
      <c r="D1" s="228"/>
      <c r="E1" s="228"/>
      <c r="F1" s="228"/>
    </row>
    <row r="2" spans="1:6" ht="20.100000000000001" customHeight="1" x14ac:dyDescent="0.25">
      <c r="A2" s="110" t="str">
        <f>'Formato 1'!A2</f>
        <v>SISTEMA MUNICIPAL PARA EL DESARRROLLO INTEGRAL DE LA FAMILIA DE SAN FELIPE GUANAJUATO, Gobierno del Estado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25">
      <c r="A5" s="18" t="s">
        <v>518</v>
      </c>
      <c r="B5" s="53"/>
      <c r="C5" s="53"/>
      <c r="D5" s="53"/>
      <c r="E5" s="53"/>
      <c r="F5" s="53"/>
    </row>
    <row r="6" spans="1:6" ht="30" x14ac:dyDescent="0.25">
      <c r="A6" s="59" t="s">
        <v>519</v>
      </c>
      <c r="B6" s="60"/>
      <c r="C6" s="60"/>
      <c r="D6" s="60"/>
      <c r="E6" s="60"/>
      <c r="F6" s="60"/>
    </row>
    <row r="7" spans="1:6" ht="15" x14ac:dyDescent="0.25">
      <c r="A7" s="59" t="s">
        <v>520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521</v>
      </c>
      <c r="B9" s="45"/>
      <c r="C9" s="45"/>
      <c r="D9" s="45"/>
      <c r="E9" s="45"/>
      <c r="F9" s="45"/>
    </row>
    <row r="10" spans="1:6" ht="15" x14ac:dyDescent="0.25">
      <c r="A10" s="59" t="s">
        <v>522</v>
      </c>
      <c r="B10" s="60"/>
      <c r="C10" s="60"/>
      <c r="D10" s="60"/>
      <c r="E10" s="60"/>
      <c r="F10" s="60"/>
    </row>
    <row r="11" spans="1:6" ht="15" x14ac:dyDescent="0.25">
      <c r="A11" s="80" t="s">
        <v>523</v>
      </c>
      <c r="B11" s="60"/>
      <c r="C11" s="60"/>
      <c r="D11" s="60"/>
      <c r="E11" s="60"/>
      <c r="F11" s="60"/>
    </row>
    <row r="12" spans="1:6" ht="15" x14ac:dyDescent="0.25">
      <c r="A12" s="80" t="s">
        <v>524</v>
      </c>
      <c r="B12" s="60"/>
      <c r="C12" s="60"/>
      <c r="D12" s="60"/>
      <c r="E12" s="60"/>
      <c r="F12" s="60"/>
    </row>
    <row r="13" spans="1:6" ht="15" x14ac:dyDescent="0.25">
      <c r="A13" s="80" t="s">
        <v>525</v>
      </c>
      <c r="B13" s="60"/>
      <c r="C13" s="60"/>
      <c r="D13" s="60"/>
      <c r="E13" s="60"/>
      <c r="F13" s="60"/>
    </row>
    <row r="14" spans="1:6" ht="15" x14ac:dyDescent="0.25">
      <c r="A14" s="59" t="s">
        <v>526</v>
      </c>
      <c r="B14" s="60"/>
      <c r="C14" s="60"/>
      <c r="D14" s="60"/>
      <c r="E14" s="60"/>
      <c r="F14" s="60"/>
    </row>
    <row r="15" spans="1:6" ht="15" x14ac:dyDescent="0.25">
      <c r="A15" s="80" t="s">
        <v>523</v>
      </c>
      <c r="B15" s="60"/>
      <c r="C15" s="60"/>
      <c r="D15" s="60"/>
      <c r="E15" s="60"/>
      <c r="F15" s="60"/>
    </row>
    <row r="16" spans="1:6" ht="15" x14ac:dyDescent="0.25">
      <c r="A16" s="80" t="s">
        <v>524</v>
      </c>
      <c r="B16" s="60"/>
      <c r="C16" s="60"/>
      <c r="D16" s="60"/>
      <c r="E16" s="60"/>
      <c r="F16" s="60"/>
    </row>
    <row r="17" spans="1:6" ht="15" x14ac:dyDescent="0.25">
      <c r="A17" s="80" t="s">
        <v>525</v>
      </c>
      <c r="B17" s="60"/>
      <c r="C17" s="60"/>
      <c r="D17" s="60"/>
      <c r="E17" s="60"/>
      <c r="F17" s="60"/>
    </row>
    <row r="18" spans="1:6" ht="15" x14ac:dyDescent="0.25">
      <c r="A18" s="59" t="s">
        <v>527</v>
      </c>
      <c r="B18" s="122"/>
      <c r="C18" s="60"/>
      <c r="D18" s="60"/>
      <c r="E18" s="60"/>
      <c r="F18" s="60"/>
    </row>
    <row r="19" spans="1:6" ht="15" x14ac:dyDescent="0.25">
      <c r="A19" s="59" t="s">
        <v>528</v>
      </c>
      <c r="B19" s="60"/>
      <c r="C19" s="60"/>
      <c r="D19" s="60"/>
      <c r="E19" s="60"/>
      <c r="F19" s="60"/>
    </row>
    <row r="20" spans="1:6" ht="30" x14ac:dyDescent="0.25">
      <c r="A20" s="59" t="s">
        <v>529</v>
      </c>
      <c r="B20" s="123"/>
      <c r="C20" s="123"/>
      <c r="D20" s="123"/>
      <c r="E20" s="123"/>
      <c r="F20" s="123"/>
    </row>
    <row r="21" spans="1:6" ht="30" x14ac:dyDescent="0.25">
      <c r="A21" s="59" t="s">
        <v>530</v>
      </c>
      <c r="B21" s="123"/>
      <c r="C21" s="123"/>
      <c r="D21" s="123"/>
      <c r="E21" s="123"/>
      <c r="F21" s="123"/>
    </row>
    <row r="22" spans="1:6" ht="30" x14ac:dyDescent="0.25">
      <c r="A22" s="59" t="s">
        <v>531</v>
      </c>
      <c r="B22" s="123"/>
      <c r="C22" s="123"/>
      <c r="D22" s="123"/>
      <c r="E22" s="123"/>
      <c r="F22" s="123"/>
    </row>
    <row r="23" spans="1:6" ht="15" x14ac:dyDescent="0.25">
      <c r="A23" s="59" t="s">
        <v>532</v>
      </c>
      <c r="B23" s="123"/>
      <c r="C23" s="123"/>
      <c r="D23" s="123"/>
      <c r="E23" s="123"/>
      <c r="F23" s="123"/>
    </row>
    <row r="24" spans="1:6" ht="15" x14ac:dyDescent="0.25">
      <c r="A24" s="59" t="s">
        <v>533</v>
      </c>
      <c r="B24" s="124"/>
      <c r="C24" s="60"/>
      <c r="D24" s="60"/>
      <c r="E24" s="60"/>
      <c r="F24" s="60"/>
    </row>
    <row r="25" spans="1:6" ht="15" x14ac:dyDescent="0.25">
      <c r="A25" s="59" t="s">
        <v>534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535</v>
      </c>
      <c r="B27" s="45"/>
      <c r="C27" s="45"/>
      <c r="D27" s="45"/>
      <c r="E27" s="45"/>
      <c r="F27" s="45"/>
    </row>
    <row r="28" spans="1:6" ht="15" x14ac:dyDescent="0.25">
      <c r="A28" s="59" t="s">
        <v>536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537</v>
      </c>
      <c r="B30" s="45"/>
      <c r="C30" s="45"/>
      <c r="D30" s="45"/>
      <c r="E30" s="45"/>
      <c r="F30" s="45"/>
    </row>
    <row r="31" spans="1:6" ht="15" x14ac:dyDescent="0.25">
      <c r="A31" s="59" t="s">
        <v>522</v>
      </c>
      <c r="B31" s="60"/>
      <c r="C31" s="60"/>
      <c r="D31" s="60"/>
      <c r="E31" s="60"/>
      <c r="F31" s="60"/>
    </row>
    <row r="32" spans="1:6" ht="15" x14ac:dyDescent="0.25">
      <c r="A32" s="59" t="s">
        <v>526</v>
      </c>
      <c r="B32" s="60"/>
      <c r="C32" s="60"/>
      <c r="D32" s="60"/>
      <c r="E32" s="60"/>
      <c r="F32" s="60"/>
    </row>
    <row r="33" spans="1:6" ht="15" x14ac:dyDescent="0.25">
      <c r="A33" s="59" t="s">
        <v>538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539</v>
      </c>
      <c r="B35" s="45"/>
      <c r="C35" s="45"/>
      <c r="D35" s="45"/>
      <c r="E35" s="45"/>
      <c r="F35" s="45"/>
    </row>
    <row r="36" spans="1:6" ht="15" x14ac:dyDescent="0.25">
      <c r="A36" s="59" t="s">
        <v>540</v>
      </c>
      <c r="B36" s="60"/>
      <c r="C36" s="60"/>
      <c r="D36" s="60"/>
      <c r="E36" s="60"/>
      <c r="F36" s="60"/>
    </row>
    <row r="37" spans="1:6" ht="15" x14ac:dyDescent="0.25">
      <c r="A37" s="59" t="s">
        <v>541</v>
      </c>
      <c r="B37" s="60"/>
      <c r="C37" s="60"/>
      <c r="D37" s="60"/>
      <c r="E37" s="60"/>
      <c r="F37" s="60"/>
    </row>
    <row r="38" spans="1:6" ht="15" x14ac:dyDescent="0.25">
      <c r="A38" s="59" t="s">
        <v>542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544</v>
      </c>
      <c r="B42" s="45"/>
      <c r="C42" s="45"/>
      <c r="D42" s="45"/>
      <c r="E42" s="45"/>
      <c r="F42" s="45"/>
    </row>
    <row r="43" spans="1:6" ht="15" x14ac:dyDescent="0.25">
      <c r="A43" s="59" t="s">
        <v>545</v>
      </c>
      <c r="B43" s="60"/>
      <c r="C43" s="60"/>
      <c r="D43" s="60"/>
      <c r="E43" s="60"/>
      <c r="F43" s="60"/>
    </row>
    <row r="44" spans="1:6" ht="15" x14ac:dyDescent="0.25">
      <c r="A44" s="59" t="s">
        <v>546</v>
      </c>
      <c r="B44" s="60"/>
      <c r="C44" s="60"/>
      <c r="D44" s="60"/>
      <c r="E44" s="60"/>
      <c r="F44" s="60"/>
    </row>
    <row r="45" spans="1:6" ht="15" x14ac:dyDescent="0.25">
      <c r="A45" s="59" t="s">
        <v>547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548</v>
      </c>
      <c r="B47" s="45"/>
      <c r="C47" s="45"/>
      <c r="D47" s="45"/>
      <c r="E47" s="45"/>
      <c r="F47" s="45"/>
    </row>
    <row r="48" spans="1:6" ht="15" x14ac:dyDescent="0.25">
      <c r="A48" s="59" t="s">
        <v>546</v>
      </c>
      <c r="B48" s="123"/>
      <c r="C48" s="123"/>
      <c r="D48" s="123"/>
      <c r="E48" s="123"/>
      <c r="F48" s="123"/>
    </row>
    <row r="49" spans="1:6" ht="15" x14ac:dyDescent="0.25">
      <c r="A49" s="59" t="s">
        <v>547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549</v>
      </c>
      <c r="B51" s="45"/>
      <c r="C51" s="45"/>
      <c r="D51" s="45"/>
      <c r="E51" s="45"/>
      <c r="F51" s="45"/>
    </row>
    <row r="52" spans="1:6" ht="15" x14ac:dyDescent="0.25">
      <c r="A52" s="59" t="s">
        <v>546</v>
      </c>
      <c r="B52" s="60"/>
      <c r="C52" s="60"/>
      <c r="D52" s="60"/>
      <c r="E52" s="60"/>
      <c r="F52" s="60"/>
    </row>
    <row r="53" spans="1:6" ht="15" x14ac:dyDescent="0.25">
      <c r="A53" s="59" t="s">
        <v>547</v>
      </c>
      <c r="B53" s="60"/>
      <c r="C53" s="60"/>
      <c r="D53" s="60"/>
      <c r="E53" s="60"/>
      <c r="F53" s="60"/>
    </row>
    <row r="54" spans="1:6" ht="15" x14ac:dyDescent="0.25">
      <c r="A54" s="59" t="s">
        <v>550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F21" sqref="F2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2" t="s">
        <v>122</v>
      </c>
      <c r="B1" s="193"/>
      <c r="C1" s="193"/>
      <c r="D1" s="193"/>
      <c r="E1" s="193"/>
      <c r="F1" s="193"/>
      <c r="G1" s="193"/>
      <c r="H1" s="194"/>
    </row>
    <row r="2" spans="1:8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31 de Diciembre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592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162">
        <v>5046330.3</v>
      </c>
      <c r="C18" s="108"/>
      <c r="D18" s="108"/>
      <c r="E18" s="108"/>
      <c r="F18" s="165">
        <v>4914310.3099999996</v>
      </c>
      <c r="G18" s="108"/>
      <c r="H18" s="108"/>
    </row>
    <row r="19" spans="1:8" ht="16.5" customHeight="1" x14ac:dyDescent="0.25">
      <c r="A19" s="107"/>
      <c r="B19" s="163"/>
      <c r="C19" s="91"/>
      <c r="D19" s="91"/>
      <c r="E19" s="91"/>
      <c r="F19" s="166"/>
      <c r="G19" s="91"/>
      <c r="H19" s="91"/>
    </row>
    <row r="20" spans="1:8" ht="14.45" customHeight="1" x14ac:dyDescent="0.25">
      <c r="A20" s="8" t="s">
        <v>141</v>
      </c>
      <c r="B20" s="164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65">
        <v>4914310.3099999996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98" t="s">
        <v>151</v>
      </c>
      <c r="B33" s="198"/>
      <c r="C33" s="198"/>
      <c r="D33" s="198"/>
      <c r="E33" s="198"/>
      <c r="F33" s="198"/>
      <c r="G33" s="198"/>
      <c r="H33" s="198"/>
    </row>
    <row r="34" spans="1:8" ht="14.45" customHeight="1" x14ac:dyDescent="0.25">
      <c r="A34" s="198"/>
      <c r="B34" s="198"/>
      <c r="C34" s="198"/>
      <c r="D34" s="198"/>
      <c r="E34" s="198"/>
      <c r="F34" s="198"/>
      <c r="G34" s="198"/>
      <c r="H34" s="198"/>
    </row>
    <row r="35" spans="1:8" ht="14.45" customHeight="1" x14ac:dyDescent="0.25">
      <c r="A35" s="198"/>
      <c r="B35" s="198"/>
      <c r="C35" s="198"/>
      <c r="D35" s="198"/>
      <c r="E35" s="198"/>
      <c r="F35" s="198"/>
      <c r="G35" s="198"/>
      <c r="H35" s="198"/>
    </row>
    <row r="36" spans="1:8" ht="14.45" customHeight="1" x14ac:dyDescent="0.25">
      <c r="A36" s="198"/>
      <c r="B36" s="198"/>
      <c r="C36" s="198"/>
      <c r="D36" s="198"/>
      <c r="E36" s="198"/>
      <c r="F36" s="198"/>
      <c r="G36" s="198"/>
      <c r="H36" s="198"/>
    </row>
    <row r="37" spans="1:8" ht="14.45" customHeight="1" x14ac:dyDescent="0.25">
      <c r="A37" s="198"/>
      <c r="B37" s="198"/>
      <c r="C37" s="198"/>
      <c r="D37" s="198"/>
      <c r="E37" s="198"/>
      <c r="F37" s="198"/>
      <c r="G37" s="198"/>
      <c r="H37" s="198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B17:B30 G11:H21 C8:C22 D17:F21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2" t="s">
        <v>162</v>
      </c>
      <c r="B1" s="193"/>
      <c r="C1" s="193"/>
      <c r="D1" s="193"/>
      <c r="E1" s="193"/>
      <c r="F1" s="193"/>
      <c r="G1" s="193"/>
      <c r="H1" s="193"/>
      <c r="I1" s="193"/>
      <c r="J1" s="193"/>
      <c r="K1" s="194"/>
    </row>
    <row r="2" spans="1:1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597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593</v>
      </c>
      <c r="J6" s="1" t="s">
        <v>594</v>
      </c>
      <c r="K6" s="1" t="s">
        <v>595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39" zoomScale="75" zoomScaleNormal="75" workbookViewId="0">
      <selection activeCell="C57" sqref="C5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2" t="s">
        <v>183</v>
      </c>
      <c r="B1" s="193"/>
      <c r="C1" s="193"/>
      <c r="D1" s="194"/>
    </row>
    <row r="2" spans="1:4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31 de Diciembre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17685565.489999998</v>
      </c>
      <c r="C8" s="14">
        <f>SUM(C9:C11)</f>
        <v>18602511.010000002</v>
      </c>
      <c r="D8" s="14">
        <f>SUM(D9:D11)</f>
        <v>18602511.010000002</v>
      </c>
    </row>
    <row r="9" spans="1:4" x14ac:dyDescent="0.25">
      <c r="A9" s="58" t="s">
        <v>189</v>
      </c>
      <c r="B9" s="167">
        <v>17685565.489999998</v>
      </c>
      <c r="C9" s="168">
        <v>18602511.010000002</v>
      </c>
      <c r="D9" s="168">
        <v>18602511.010000002</v>
      </c>
    </row>
    <row r="10" spans="1:4" x14ac:dyDescent="0.25">
      <c r="A10" s="58" t="s">
        <v>190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17685565.489999998</v>
      </c>
      <c r="C13" s="14">
        <f>C14+C15</f>
        <v>18103908.449999999</v>
      </c>
      <c r="D13" s="14">
        <f>D14+D15</f>
        <v>17755097.82</v>
      </c>
    </row>
    <row r="14" spans="1:4" x14ac:dyDescent="0.25">
      <c r="A14" s="58" t="s">
        <v>193</v>
      </c>
      <c r="B14" s="167">
        <v>17685565.489999998</v>
      </c>
      <c r="C14" s="168">
        <v>18103908.449999999</v>
      </c>
      <c r="D14" s="168">
        <v>17755097.82</v>
      </c>
    </row>
    <row r="15" spans="1:4" x14ac:dyDescent="0.25">
      <c r="A15" s="58" t="s">
        <v>194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196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498602.56000000238</v>
      </c>
      <c r="D21" s="14">
        <f>D8-D13+D17</f>
        <v>847413.19000000134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498602.56000000238</v>
      </c>
      <c r="D23" s="14">
        <f>D21-D11</f>
        <v>847413.19000000134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498602.56000000238</v>
      </c>
      <c r="D25" s="14">
        <f>D23-D17</f>
        <v>847413.19000000134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498602.56000000238</v>
      </c>
      <c r="D33" s="4">
        <f>D25+D29</f>
        <v>847413.19000000134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17685565.489999998</v>
      </c>
      <c r="C48" s="96">
        <f>C9</f>
        <v>18602511.010000002</v>
      </c>
      <c r="D48" s="96">
        <f>D9</f>
        <v>18602511.010000002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17685565.489999998</v>
      </c>
      <c r="C53" s="47">
        <f>C14</f>
        <v>18103908.449999999</v>
      </c>
      <c r="D53" s="47">
        <f>D14</f>
        <v>17755097.82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169">
        <v>940709.8</v>
      </c>
      <c r="D55" s="169">
        <v>940709.8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1439312.3600000024</v>
      </c>
      <c r="D57" s="4">
        <f>D48+D49-D53+D55</f>
        <v>1788122.9900000014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1439312.3600000024</v>
      </c>
      <c r="D59" s="4">
        <f>D57-D49</f>
        <v>1788122.9900000014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8:D25 B48:D59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4 B63:D74 B10:D13 B15:D25 B56:D59 B5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5" zoomScaleNormal="100" workbookViewId="0">
      <selection activeCell="B47" sqref="B4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2" t="s">
        <v>224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99" t="s">
        <v>226</v>
      </c>
      <c r="B6" s="201" t="s">
        <v>227</v>
      </c>
      <c r="C6" s="201"/>
      <c r="D6" s="201"/>
      <c r="E6" s="201"/>
      <c r="F6" s="201"/>
      <c r="G6" s="201" t="s">
        <v>228</v>
      </c>
    </row>
    <row r="7" spans="1:7" ht="30" x14ac:dyDescent="0.25">
      <c r="A7" s="200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01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238</v>
      </c>
      <c r="B13" s="170">
        <v>436.15</v>
      </c>
      <c r="C13" s="171">
        <v>1635.02</v>
      </c>
      <c r="D13" s="172">
        <v>2071.17</v>
      </c>
      <c r="E13" s="171">
        <v>2941.62</v>
      </c>
      <c r="F13" s="171">
        <v>2941.62</v>
      </c>
      <c r="G13" s="172">
        <v>2505.4699999999998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240</v>
      </c>
      <c r="B15" s="170">
        <v>836041.02</v>
      </c>
      <c r="C15" s="171">
        <v>180897.62</v>
      </c>
      <c r="D15" s="172">
        <v>1016938.64</v>
      </c>
      <c r="E15" s="171">
        <v>1166199.99</v>
      </c>
      <c r="F15" s="171">
        <v>1166199.99</v>
      </c>
      <c r="G15" s="172">
        <v>330158.96999999997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170">
        <v>16849088.32</v>
      </c>
      <c r="C34" s="171">
        <v>760000</v>
      </c>
      <c r="D34" s="172">
        <v>17609088.32</v>
      </c>
      <c r="E34" s="171">
        <v>17433369.399999999</v>
      </c>
      <c r="F34" s="171">
        <v>17433369.399999999</v>
      </c>
      <c r="G34" s="172">
        <v>584281.07999999821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17685565.490000002</v>
      </c>
      <c r="C41" s="4">
        <f t="shared" si="7"/>
        <v>942532.64</v>
      </c>
      <c r="D41" s="4">
        <f t="shared" si="7"/>
        <v>18628098.129999999</v>
      </c>
      <c r="E41" s="4">
        <f t="shared" si="7"/>
        <v>18602511.009999998</v>
      </c>
      <c r="F41" s="4">
        <f t="shared" si="7"/>
        <v>18602511.009999998</v>
      </c>
      <c r="G41" s="4">
        <f t="shared" si="7"/>
        <v>916945.51999999816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916945.51999999816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17685565.490000002</v>
      </c>
      <c r="C70" s="4">
        <f t="shared" si="16"/>
        <v>942532.64</v>
      </c>
      <c r="D70" s="4">
        <f t="shared" si="16"/>
        <v>18628098.129999999</v>
      </c>
      <c r="E70" s="4">
        <f t="shared" si="16"/>
        <v>18602511.009999998</v>
      </c>
      <c r="F70" s="4">
        <f t="shared" si="16"/>
        <v>18602511.009999998</v>
      </c>
      <c r="G70" s="4">
        <f t="shared" si="16"/>
        <v>916945.51999999816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2 G60:G76 G55:G58 G38:G53 G14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F162" sqref="F16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4" t="s">
        <v>295</v>
      </c>
      <c r="B1" s="193"/>
      <c r="C1" s="193"/>
      <c r="D1" s="193"/>
      <c r="E1" s="193"/>
      <c r="F1" s="193"/>
      <c r="G1" s="194"/>
    </row>
    <row r="2" spans="1:7" x14ac:dyDescent="0.25">
      <c r="A2" s="125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202" t="s">
        <v>4</v>
      </c>
      <c r="B7" s="202" t="s">
        <v>298</v>
      </c>
      <c r="C7" s="202"/>
      <c r="D7" s="202"/>
      <c r="E7" s="202"/>
      <c r="F7" s="202"/>
      <c r="G7" s="203" t="s">
        <v>299</v>
      </c>
    </row>
    <row r="8" spans="1:7" ht="30" x14ac:dyDescent="0.25">
      <c r="A8" s="202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02"/>
    </row>
    <row r="9" spans="1:7" x14ac:dyDescent="0.25">
      <c r="A9" s="27" t="s">
        <v>304</v>
      </c>
      <c r="B9" s="173">
        <v>17685565.489999998</v>
      </c>
      <c r="C9" s="83">
        <f t="shared" ref="C9:G9" si="0">SUM(C10,C18,C28,C38,C48,C58,C62,C71,C75)</f>
        <v>1924198.24</v>
      </c>
      <c r="D9" s="83">
        <f t="shared" si="0"/>
        <v>19609763.73</v>
      </c>
      <c r="E9" s="83">
        <f t="shared" si="0"/>
        <v>18103908.449999999</v>
      </c>
      <c r="F9" s="83">
        <f t="shared" si="0"/>
        <v>17755097.819999997</v>
      </c>
      <c r="G9" s="83">
        <f t="shared" si="0"/>
        <v>1505855.28</v>
      </c>
    </row>
    <row r="10" spans="1:7" x14ac:dyDescent="0.25">
      <c r="A10" s="84" t="s">
        <v>305</v>
      </c>
      <c r="B10" s="174">
        <v>13838419.370000001</v>
      </c>
      <c r="C10" s="75">
        <v>0</v>
      </c>
      <c r="D10" s="176">
        <v>13838419.370000001</v>
      </c>
      <c r="E10" s="176">
        <f>SUM(E11:E17)</f>
        <v>13265422.969999999</v>
      </c>
      <c r="F10" s="176">
        <f>SUM(F11:F17)</f>
        <v>12970304.34</v>
      </c>
      <c r="G10" s="176">
        <f>SUM(G11:G17)</f>
        <v>572996.39999999991</v>
      </c>
    </row>
    <row r="11" spans="1:7" x14ac:dyDescent="0.25">
      <c r="A11" s="85" t="s">
        <v>306</v>
      </c>
      <c r="B11" s="175">
        <v>8530902.9100000001</v>
      </c>
      <c r="C11" s="177">
        <v>-540668.91</v>
      </c>
      <c r="D11" s="178">
        <v>7990234</v>
      </c>
      <c r="E11" s="177">
        <v>7949447.4500000002</v>
      </c>
      <c r="F11" s="177">
        <v>7949447.4500000002</v>
      </c>
      <c r="G11" s="178">
        <v>40786.549999999814</v>
      </c>
    </row>
    <row r="12" spans="1:7" x14ac:dyDescent="0.25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85" t="s">
        <v>308</v>
      </c>
      <c r="B13" s="175">
        <v>1245352.83</v>
      </c>
      <c r="C13" s="75">
        <v>0</v>
      </c>
      <c r="D13" s="178">
        <v>1245352.83</v>
      </c>
      <c r="E13" s="177">
        <v>1101945.07</v>
      </c>
      <c r="F13" s="177">
        <v>1101945.07</v>
      </c>
      <c r="G13" s="178">
        <v>143407.76</v>
      </c>
    </row>
    <row r="14" spans="1:7" x14ac:dyDescent="0.25">
      <c r="A14" s="85" t="s">
        <v>309</v>
      </c>
      <c r="B14" s="175">
        <v>2366143.2200000002</v>
      </c>
      <c r="C14" s="75">
        <v>0</v>
      </c>
      <c r="D14" s="178">
        <v>2366143.2200000002</v>
      </c>
      <c r="E14" s="177">
        <v>2318862.52</v>
      </c>
      <c r="F14" s="177">
        <v>2023743.89</v>
      </c>
      <c r="G14" s="178">
        <v>47280.700000000186</v>
      </c>
    </row>
    <row r="15" spans="1:7" x14ac:dyDescent="0.25">
      <c r="A15" s="85" t="s">
        <v>310</v>
      </c>
      <c r="B15" s="175">
        <v>1696020.41</v>
      </c>
      <c r="C15" s="177">
        <v>540668.91</v>
      </c>
      <c r="D15" s="178">
        <v>2236689.3199999998</v>
      </c>
      <c r="E15" s="177">
        <v>1895167.93</v>
      </c>
      <c r="F15" s="177">
        <v>1895167.93</v>
      </c>
      <c r="G15" s="178">
        <v>341521.3899999999</v>
      </c>
    </row>
    <row r="16" spans="1:7" x14ac:dyDescent="0.25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1">D16-E16</f>
        <v>0</v>
      </c>
    </row>
    <row r="17" spans="1:7" x14ac:dyDescent="0.25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84" t="s">
        <v>313</v>
      </c>
      <c r="B18" s="83">
        <f t="shared" ref="B18:G18" si="2">SUM(B19:B27)</f>
        <v>383896.87</v>
      </c>
      <c r="C18" s="83">
        <f t="shared" si="2"/>
        <v>282324.32</v>
      </c>
      <c r="D18" s="83">
        <f t="shared" si="2"/>
        <v>666221.18999999994</v>
      </c>
      <c r="E18" s="83">
        <f t="shared" si="2"/>
        <v>609652.93999999994</v>
      </c>
      <c r="F18" s="83">
        <f t="shared" si="2"/>
        <v>609652.93999999994</v>
      </c>
      <c r="G18" s="83">
        <f t="shared" si="2"/>
        <v>56568.249999999964</v>
      </c>
    </row>
    <row r="19" spans="1:7" x14ac:dyDescent="0.25">
      <c r="A19" s="85" t="s">
        <v>314</v>
      </c>
      <c r="B19" s="175">
        <v>42400</v>
      </c>
      <c r="C19" s="177">
        <v>158503.87</v>
      </c>
      <c r="D19" s="178">
        <v>200903.87</v>
      </c>
      <c r="E19" s="177">
        <v>189168.63</v>
      </c>
      <c r="F19" s="177">
        <v>189168.62</v>
      </c>
      <c r="G19" s="178">
        <v>11735.239999999991</v>
      </c>
    </row>
    <row r="20" spans="1:7" x14ac:dyDescent="0.25">
      <c r="A20" s="85" t="s">
        <v>315</v>
      </c>
      <c r="B20" s="174">
        <v>0</v>
      </c>
      <c r="C20" s="177">
        <v>19800.560000000001</v>
      </c>
      <c r="D20" s="178">
        <v>19800.560000000001</v>
      </c>
      <c r="E20" s="177">
        <v>18976.560000000001</v>
      </c>
      <c r="F20" s="177">
        <v>18976.560000000001</v>
      </c>
      <c r="G20" s="178">
        <v>824</v>
      </c>
    </row>
    <row r="21" spans="1:7" x14ac:dyDescent="0.25">
      <c r="A21" s="85" t="s">
        <v>316</v>
      </c>
      <c r="B21" s="175">
        <v>2000</v>
      </c>
      <c r="C21" s="177">
        <v>-32.950000000000003</v>
      </c>
      <c r="D21" s="178">
        <v>1967.05</v>
      </c>
      <c r="E21" s="177">
        <v>1967.05</v>
      </c>
      <c r="F21" s="177">
        <v>1967.05</v>
      </c>
      <c r="G21" s="178">
        <v>0</v>
      </c>
    </row>
    <row r="22" spans="1:7" x14ac:dyDescent="0.25">
      <c r="A22" s="85" t="s">
        <v>317</v>
      </c>
      <c r="B22" s="175">
        <v>0</v>
      </c>
      <c r="C22" s="177">
        <v>22637.040000000001</v>
      </c>
      <c r="D22" s="178">
        <v>22637.040000000001</v>
      </c>
      <c r="E22" s="177">
        <v>20637.04</v>
      </c>
      <c r="F22" s="177">
        <v>20637.04</v>
      </c>
      <c r="G22" s="178">
        <v>2000</v>
      </c>
    </row>
    <row r="23" spans="1:7" x14ac:dyDescent="0.25">
      <c r="A23" s="85" t="s">
        <v>318</v>
      </c>
      <c r="B23" s="175">
        <v>9500</v>
      </c>
      <c r="C23" s="177">
        <v>1000</v>
      </c>
      <c r="D23" s="178">
        <v>10500</v>
      </c>
      <c r="E23" s="177">
        <v>10324.57</v>
      </c>
      <c r="F23" s="177">
        <v>10324.57</v>
      </c>
      <c r="G23" s="178">
        <v>175.43000000000029</v>
      </c>
    </row>
    <row r="24" spans="1:7" x14ac:dyDescent="0.25">
      <c r="A24" s="85" t="s">
        <v>319</v>
      </c>
      <c r="B24" s="175">
        <v>293996.87</v>
      </c>
      <c r="C24" s="177">
        <v>30147.16</v>
      </c>
      <c r="D24" s="178">
        <v>324144.02999999997</v>
      </c>
      <c r="E24" s="177">
        <v>297091.37</v>
      </c>
      <c r="F24" s="177">
        <v>297091.37</v>
      </c>
      <c r="G24" s="178">
        <v>27052.659999999974</v>
      </c>
    </row>
    <row r="25" spans="1:7" x14ac:dyDescent="0.25">
      <c r="A25" s="85" t="s">
        <v>320</v>
      </c>
      <c r="B25" s="175">
        <v>2500</v>
      </c>
      <c r="C25" s="177">
        <v>-2500</v>
      </c>
      <c r="D25" s="178">
        <v>0</v>
      </c>
      <c r="E25" s="177">
        <v>0</v>
      </c>
      <c r="F25" s="177">
        <v>0</v>
      </c>
      <c r="G25" s="178">
        <v>0</v>
      </c>
    </row>
    <row r="26" spans="1:7" x14ac:dyDescent="0.25">
      <c r="A26" s="85" t="s">
        <v>321</v>
      </c>
      <c r="B26" s="174">
        <v>0</v>
      </c>
      <c r="C26" s="178">
        <v>0</v>
      </c>
      <c r="D26" s="178">
        <v>0</v>
      </c>
      <c r="E26" s="178">
        <v>0</v>
      </c>
      <c r="F26" s="178">
        <v>0</v>
      </c>
      <c r="G26" s="178">
        <v>0</v>
      </c>
    </row>
    <row r="27" spans="1:7" x14ac:dyDescent="0.25">
      <c r="A27" s="85" t="s">
        <v>322</v>
      </c>
      <c r="B27" s="175">
        <v>33500</v>
      </c>
      <c r="C27" s="177">
        <v>52768.639999999999</v>
      </c>
      <c r="D27" s="178">
        <v>86268.64</v>
      </c>
      <c r="E27" s="177">
        <v>71487.72</v>
      </c>
      <c r="F27" s="177">
        <v>71487.73</v>
      </c>
      <c r="G27" s="178">
        <v>14780.919999999998</v>
      </c>
    </row>
    <row r="28" spans="1:7" x14ac:dyDescent="0.25">
      <c r="A28" s="84" t="s">
        <v>323</v>
      </c>
      <c r="B28" s="83">
        <f t="shared" ref="B28:G28" si="3">SUM(B29:B37)</f>
        <v>879803.95000000007</v>
      </c>
      <c r="C28" s="83">
        <f t="shared" si="3"/>
        <v>938819.35</v>
      </c>
      <c r="D28" s="83">
        <f t="shared" si="3"/>
        <v>1818623.2999999998</v>
      </c>
      <c r="E28" s="83">
        <f t="shared" si="3"/>
        <v>1683980.41</v>
      </c>
      <c r="F28" s="83">
        <f t="shared" si="3"/>
        <v>1630288.43</v>
      </c>
      <c r="G28" s="83">
        <f t="shared" si="3"/>
        <v>134642.88999999996</v>
      </c>
    </row>
    <row r="29" spans="1:7" x14ac:dyDescent="0.25">
      <c r="A29" s="85" t="s">
        <v>324</v>
      </c>
      <c r="B29" s="175">
        <v>92700.6</v>
      </c>
      <c r="C29" s="177">
        <v>72358.820000000007</v>
      </c>
      <c r="D29" s="178">
        <v>165059.42000000001</v>
      </c>
      <c r="E29" s="177">
        <v>121638.72</v>
      </c>
      <c r="F29" s="177">
        <v>121638.72</v>
      </c>
      <c r="G29" s="178">
        <v>43420.700000000012</v>
      </c>
    </row>
    <row r="30" spans="1:7" x14ac:dyDescent="0.25">
      <c r="A30" s="85" t="s">
        <v>325</v>
      </c>
      <c r="B30" s="175">
        <v>0</v>
      </c>
      <c r="C30" s="177">
        <v>98107.08</v>
      </c>
      <c r="D30" s="178">
        <v>98107.08</v>
      </c>
      <c r="E30" s="177">
        <v>98107.08</v>
      </c>
      <c r="F30" s="177">
        <v>98107.08</v>
      </c>
      <c r="G30" s="178">
        <v>0</v>
      </c>
    </row>
    <row r="31" spans="1:7" x14ac:dyDescent="0.25">
      <c r="A31" s="85" t="s">
        <v>326</v>
      </c>
      <c r="B31" s="175">
        <v>189572</v>
      </c>
      <c r="C31" s="177">
        <v>5702.6</v>
      </c>
      <c r="D31" s="178">
        <v>195274.6</v>
      </c>
      <c r="E31" s="177">
        <v>193516</v>
      </c>
      <c r="F31" s="177">
        <v>193516</v>
      </c>
      <c r="G31" s="178">
        <v>1758.6000000000058</v>
      </c>
    </row>
    <row r="32" spans="1:7" x14ac:dyDescent="0.25">
      <c r="A32" s="85" t="s">
        <v>327</v>
      </c>
      <c r="B32" s="175">
        <v>150021.03</v>
      </c>
      <c r="C32" s="177">
        <v>96276.17</v>
      </c>
      <c r="D32" s="178">
        <v>246297.2</v>
      </c>
      <c r="E32" s="177">
        <v>243884.39</v>
      </c>
      <c r="F32" s="177">
        <v>243884.39</v>
      </c>
      <c r="G32" s="178">
        <v>2412.8099999999977</v>
      </c>
    </row>
    <row r="33" spans="1:7" ht="14.45" customHeight="1" x14ac:dyDescent="0.25">
      <c r="A33" s="85" t="s">
        <v>328</v>
      </c>
      <c r="B33" s="175">
        <v>62729.95</v>
      </c>
      <c r="C33" s="177">
        <v>631684.19999999995</v>
      </c>
      <c r="D33" s="178">
        <v>694414.14999999991</v>
      </c>
      <c r="E33" s="177">
        <v>637711</v>
      </c>
      <c r="F33" s="177">
        <v>637711</v>
      </c>
      <c r="G33" s="178">
        <v>56703.149999999907</v>
      </c>
    </row>
    <row r="34" spans="1:7" ht="14.45" customHeight="1" x14ac:dyDescent="0.25">
      <c r="A34" s="85" t="s">
        <v>329</v>
      </c>
      <c r="B34" s="174">
        <v>0</v>
      </c>
      <c r="C34" s="178">
        <v>0</v>
      </c>
      <c r="D34" s="178">
        <v>0</v>
      </c>
      <c r="E34" s="178">
        <v>0</v>
      </c>
      <c r="F34" s="178">
        <v>0</v>
      </c>
      <c r="G34" s="178">
        <v>0</v>
      </c>
    </row>
    <row r="35" spans="1:7" ht="14.45" customHeight="1" x14ac:dyDescent="0.25">
      <c r="A35" s="85" t="s">
        <v>330</v>
      </c>
      <c r="B35" s="175">
        <v>3300</v>
      </c>
      <c r="C35" s="177">
        <v>-3300</v>
      </c>
      <c r="D35" s="178">
        <v>0</v>
      </c>
      <c r="E35" s="177">
        <v>0</v>
      </c>
      <c r="F35" s="177">
        <v>0</v>
      </c>
      <c r="G35" s="178">
        <v>0</v>
      </c>
    </row>
    <row r="36" spans="1:7" ht="14.45" customHeight="1" x14ac:dyDescent="0.25">
      <c r="A36" s="85" t="s">
        <v>331</v>
      </c>
      <c r="B36" s="175">
        <v>39500</v>
      </c>
      <c r="C36" s="177">
        <v>39057.410000000003</v>
      </c>
      <c r="D36" s="178">
        <v>78557.41</v>
      </c>
      <c r="E36" s="177">
        <v>70466.8</v>
      </c>
      <c r="F36" s="177">
        <v>70466.820000000007</v>
      </c>
      <c r="G36" s="178">
        <v>8090.6100000000006</v>
      </c>
    </row>
    <row r="37" spans="1:7" ht="14.45" customHeight="1" x14ac:dyDescent="0.25">
      <c r="A37" s="85" t="s">
        <v>332</v>
      </c>
      <c r="B37" s="175">
        <v>341980.37</v>
      </c>
      <c r="C37" s="177">
        <v>-1066.93</v>
      </c>
      <c r="D37" s="178">
        <v>340913.44</v>
      </c>
      <c r="E37" s="177">
        <v>318656.42</v>
      </c>
      <c r="F37" s="177">
        <v>264964.42</v>
      </c>
      <c r="G37" s="178">
        <v>22257.020000000019</v>
      </c>
    </row>
    <row r="38" spans="1:7" x14ac:dyDescent="0.25">
      <c r="A38" s="84" t="s">
        <v>333</v>
      </c>
      <c r="B38" s="83">
        <f t="shared" ref="B38:G38" si="4">SUM(B39:B47)</f>
        <v>2482564.71</v>
      </c>
      <c r="C38" s="83">
        <f t="shared" si="4"/>
        <v>478415.28</v>
      </c>
      <c r="D38" s="83">
        <f t="shared" si="4"/>
        <v>2960979.99</v>
      </c>
      <c r="E38" s="83">
        <f t="shared" si="4"/>
        <v>2469332.25</v>
      </c>
      <c r="F38" s="83">
        <f t="shared" si="4"/>
        <v>2469332.23</v>
      </c>
      <c r="G38" s="83">
        <f t="shared" si="4"/>
        <v>491647.74000000022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5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5"/>
        <v>0</v>
      </c>
    </row>
    <row r="42" spans="1:7" x14ac:dyDescent="0.25">
      <c r="A42" s="85" t="s">
        <v>337</v>
      </c>
      <c r="B42" s="175">
        <v>2404152.71</v>
      </c>
      <c r="C42" s="177">
        <v>478415.28</v>
      </c>
      <c r="D42" s="178">
        <v>2882567.99</v>
      </c>
      <c r="E42" s="177">
        <v>2390920.25</v>
      </c>
      <c r="F42" s="177">
        <v>2390920.23</v>
      </c>
      <c r="G42" s="178">
        <v>491647.74000000022</v>
      </c>
    </row>
    <row r="43" spans="1:7" x14ac:dyDescent="0.25">
      <c r="A43" s="85" t="s">
        <v>338</v>
      </c>
      <c r="B43" s="175">
        <v>78412</v>
      </c>
      <c r="C43" s="177">
        <v>0</v>
      </c>
      <c r="D43" s="178">
        <v>78412</v>
      </c>
      <c r="E43" s="177">
        <v>78412</v>
      </c>
      <c r="F43" s="177">
        <v>78412</v>
      </c>
      <c r="G43" s="178"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5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5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5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5"/>
        <v>0</v>
      </c>
    </row>
    <row r="48" spans="1:7" x14ac:dyDescent="0.25">
      <c r="A48" s="84" t="s">
        <v>343</v>
      </c>
      <c r="B48" s="83">
        <f t="shared" ref="B48:G48" si="6">SUM(B49:B57)</f>
        <v>0</v>
      </c>
      <c r="C48" s="83">
        <f t="shared" si="6"/>
        <v>325519.88</v>
      </c>
      <c r="D48" s="83">
        <f t="shared" si="6"/>
        <v>325519.88</v>
      </c>
      <c r="E48" s="83">
        <f t="shared" si="6"/>
        <v>75519.88</v>
      </c>
      <c r="F48" s="83">
        <f t="shared" si="6"/>
        <v>75519.88</v>
      </c>
      <c r="G48" s="83">
        <f t="shared" si="6"/>
        <v>250000</v>
      </c>
    </row>
    <row r="49" spans="1:7" x14ac:dyDescent="0.25">
      <c r="A49" s="85" t="s">
        <v>344</v>
      </c>
      <c r="B49" s="75">
        <v>0</v>
      </c>
      <c r="C49" s="177">
        <v>325519.88</v>
      </c>
      <c r="D49" s="178">
        <v>325519.88</v>
      </c>
      <c r="E49" s="177">
        <v>75519.88</v>
      </c>
      <c r="F49" s="177">
        <v>75519.88</v>
      </c>
      <c r="G49" s="178">
        <v>250000</v>
      </c>
    </row>
    <row r="50" spans="1:7" x14ac:dyDescent="0.25">
      <c r="A50" s="85" t="s">
        <v>345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7">D50-E50</f>
        <v>0</v>
      </c>
    </row>
    <row r="51" spans="1:7" x14ac:dyDescent="0.25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7"/>
        <v>0</v>
      </c>
    </row>
    <row r="52" spans="1:7" x14ac:dyDescent="0.25">
      <c r="A52" s="85" t="s">
        <v>347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7"/>
        <v>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7"/>
        <v>0</v>
      </c>
    </row>
    <row r="54" spans="1:7" x14ac:dyDescent="0.25">
      <c r="A54" s="85" t="s">
        <v>349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7"/>
        <v>0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7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7"/>
        <v>0</v>
      </c>
    </row>
    <row r="57" spans="1:7" x14ac:dyDescent="0.25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7"/>
        <v>0</v>
      </c>
    </row>
    <row r="58" spans="1:7" x14ac:dyDescent="0.25">
      <c r="A58" s="84" t="s">
        <v>353</v>
      </c>
      <c r="B58" s="83">
        <f t="shared" ref="B58:G58" si="8">SUM(B59:B61)</f>
        <v>0</v>
      </c>
      <c r="C58" s="83">
        <f t="shared" si="8"/>
        <v>0</v>
      </c>
      <c r="D58" s="83">
        <f t="shared" si="8"/>
        <v>0</v>
      </c>
      <c r="E58" s="83">
        <f t="shared" si="8"/>
        <v>0</v>
      </c>
      <c r="F58" s="83">
        <f t="shared" si="8"/>
        <v>0</v>
      </c>
      <c r="G58" s="83">
        <f t="shared" si="8"/>
        <v>0</v>
      </c>
    </row>
    <row r="59" spans="1:7" x14ac:dyDescent="0.25">
      <c r="A59" s="85" t="s">
        <v>354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9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9"/>
        <v>0</v>
      </c>
    </row>
    <row r="62" spans="1:7" x14ac:dyDescent="0.25">
      <c r="A62" s="84" t="s">
        <v>357</v>
      </c>
      <c r="B62" s="83">
        <f t="shared" ref="B62:G62" si="10">SUM(B63:B67,B69:B70)</f>
        <v>100880.59</v>
      </c>
      <c r="C62" s="83">
        <f t="shared" si="10"/>
        <v>-100880.59</v>
      </c>
      <c r="D62" s="83">
        <f t="shared" si="10"/>
        <v>0</v>
      </c>
      <c r="E62" s="83">
        <f t="shared" si="10"/>
        <v>0</v>
      </c>
      <c r="F62" s="83">
        <f t="shared" si="10"/>
        <v>0</v>
      </c>
      <c r="G62" s="83">
        <f t="shared" si="10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1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1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1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1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1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1"/>
        <v>0</v>
      </c>
    </row>
    <row r="70" spans="1:7" x14ac:dyDescent="0.25">
      <c r="A70" s="85" t="s">
        <v>365</v>
      </c>
      <c r="B70" s="175">
        <v>100880.59</v>
      </c>
      <c r="C70" s="179">
        <v>-100880.59</v>
      </c>
      <c r="D70" s="75">
        <v>0</v>
      </c>
      <c r="E70" s="75">
        <v>0</v>
      </c>
      <c r="F70" s="75">
        <v>0</v>
      </c>
      <c r="G70" s="75">
        <f t="shared" si="11"/>
        <v>0</v>
      </c>
    </row>
    <row r="71" spans="1:7" x14ac:dyDescent="0.25">
      <c r="A71" s="84" t="s">
        <v>366</v>
      </c>
      <c r="B71" s="83">
        <f t="shared" ref="B71:G71" si="12">SUM(B72:B74)</f>
        <v>0</v>
      </c>
      <c r="C71" s="83">
        <f t="shared" si="12"/>
        <v>0</v>
      </c>
      <c r="D71" s="83">
        <f t="shared" si="12"/>
        <v>0</v>
      </c>
      <c r="E71" s="83">
        <f t="shared" si="12"/>
        <v>0</v>
      </c>
      <c r="F71" s="83">
        <f t="shared" si="12"/>
        <v>0</v>
      </c>
      <c r="G71" s="83">
        <f t="shared" si="12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3">D73-E73</f>
        <v>0</v>
      </c>
    </row>
    <row r="74" spans="1:7" x14ac:dyDescent="0.25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3"/>
        <v>0</v>
      </c>
    </row>
    <row r="75" spans="1:7" x14ac:dyDescent="0.25">
      <c r="A75" s="84" t="s">
        <v>370</v>
      </c>
      <c r="B75" s="83">
        <f t="shared" ref="B75:G75" si="14">SUM(B76:B82)</f>
        <v>0</v>
      </c>
      <c r="C75" s="83">
        <f t="shared" si="14"/>
        <v>0</v>
      </c>
      <c r="D75" s="83">
        <f t="shared" si="14"/>
        <v>0</v>
      </c>
      <c r="E75" s="83">
        <f t="shared" si="14"/>
        <v>0</v>
      </c>
      <c r="F75" s="83">
        <f t="shared" si="14"/>
        <v>0</v>
      </c>
      <c r="G75" s="83">
        <f t="shared" si="14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5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5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5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5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5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5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6">SUM(B85,B93,B103,B113,B123,B133,B137,B146,B150)</f>
        <v>0</v>
      </c>
      <c r="C84" s="83">
        <f t="shared" si="16"/>
        <v>0</v>
      </c>
      <c r="D84" s="83">
        <f t="shared" si="16"/>
        <v>0</v>
      </c>
      <c r="E84" s="83">
        <f t="shared" si="16"/>
        <v>0</v>
      </c>
      <c r="F84" s="83">
        <f t="shared" si="16"/>
        <v>0</v>
      </c>
      <c r="G84" s="83">
        <f t="shared" si="16"/>
        <v>0</v>
      </c>
    </row>
    <row r="85" spans="1:7" x14ac:dyDescent="0.25">
      <c r="A85" s="84" t="s">
        <v>305</v>
      </c>
      <c r="B85" s="83">
        <f t="shared" ref="B85:G85" si="17">SUM(B86:B92)</f>
        <v>0</v>
      </c>
      <c r="C85" s="83">
        <f t="shared" si="17"/>
        <v>0</v>
      </c>
      <c r="D85" s="83">
        <f t="shared" si="17"/>
        <v>0</v>
      </c>
      <c r="E85" s="83">
        <f t="shared" si="17"/>
        <v>0</v>
      </c>
      <c r="F85" s="83">
        <f t="shared" si="17"/>
        <v>0</v>
      </c>
      <c r="G85" s="83">
        <f t="shared" si="17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8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8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8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8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8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8"/>
        <v>0</v>
      </c>
    </row>
    <row r="93" spans="1:7" x14ac:dyDescent="0.25">
      <c r="A93" s="84" t="s">
        <v>313</v>
      </c>
      <c r="B93" s="83">
        <f t="shared" ref="B93:G93" si="19">SUM(B94:B102)</f>
        <v>0</v>
      </c>
      <c r="C93" s="83">
        <f t="shared" si="19"/>
        <v>0</v>
      </c>
      <c r="D93" s="83">
        <f t="shared" si="19"/>
        <v>0</v>
      </c>
      <c r="E93" s="83">
        <f t="shared" si="19"/>
        <v>0</v>
      </c>
      <c r="F93" s="83">
        <f t="shared" si="19"/>
        <v>0</v>
      </c>
      <c r="G93" s="83">
        <f t="shared" si="19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0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0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0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0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0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0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0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0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1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1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1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1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1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1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1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1"/>
        <v>0</v>
      </c>
    </row>
    <row r="113" spans="1:7" x14ac:dyDescent="0.25">
      <c r="A113" s="84" t="s">
        <v>333</v>
      </c>
      <c r="B113" s="83">
        <f t="shared" ref="B113:G113" si="22">SUM(B114:B122)</f>
        <v>0</v>
      </c>
      <c r="C113" s="83">
        <f t="shared" si="22"/>
        <v>0</v>
      </c>
      <c r="D113" s="83">
        <f t="shared" si="22"/>
        <v>0</v>
      </c>
      <c r="E113" s="83">
        <f t="shared" si="22"/>
        <v>0</v>
      </c>
      <c r="F113" s="83">
        <f t="shared" si="22"/>
        <v>0</v>
      </c>
      <c r="G113" s="83">
        <f t="shared" si="22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3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3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3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3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3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3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3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3"/>
        <v>0</v>
      </c>
    </row>
    <row r="123" spans="1:7" x14ac:dyDescent="0.25">
      <c r="A123" s="84" t="s">
        <v>343</v>
      </c>
      <c r="B123" s="83">
        <f t="shared" ref="B123:G123" si="24">SUM(B124:B132)</f>
        <v>0</v>
      </c>
      <c r="C123" s="83">
        <f t="shared" si="24"/>
        <v>0</v>
      </c>
      <c r="D123" s="83">
        <f t="shared" si="24"/>
        <v>0</v>
      </c>
      <c r="E123" s="83">
        <f t="shared" si="24"/>
        <v>0</v>
      </c>
      <c r="F123" s="83">
        <f t="shared" si="24"/>
        <v>0</v>
      </c>
      <c r="G123" s="83">
        <f t="shared" si="24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5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5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5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5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5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5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5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5"/>
        <v>0</v>
      </c>
    </row>
    <row r="133" spans="1:7" x14ac:dyDescent="0.25">
      <c r="A133" s="84" t="s">
        <v>353</v>
      </c>
      <c r="B133" s="83">
        <f t="shared" ref="B133:G133" si="26">SUM(B134:B136)</f>
        <v>0</v>
      </c>
      <c r="C133" s="83">
        <f t="shared" si="26"/>
        <v>0</v>
      </c>
      <c r="D133" s="83">
        <f t="shared" si="26"/>
        <v>0</v>
      </c>
      <c r="E133" s="83">
        <f t="shared" si="26"/>
        <v>0</v>
      </c>
      <c r="F133" s="83">
        <f t="shared" si="26"/>
        <v>0</v>
      </c>
      <c r="G133" s="83">
        <f t="shared" si="26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7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7"/>
        <v>0</v>
      </c>
    </row>
    <row r="137" spans="1:7" x14ac:dyDescent="0.25">
      <c r="A137" s="84" t="s">
        <v>357</v>
      </c>
      <c r="B137" s="83">
        <f t="shared" ref="B137:G137" si="28">SUM(B138:B142,B144:B145)</f>
        <v>0</v>
      </c>
      <c r="C137" s="83">
        <f t="shared" si="28"/>
        <v>0</v>
      </c>
      <c r="D137" s="83">
        <f t="shared" si="28"/>
        <v>0</v>
      </c>
      <c r="E137" s="83">
        <f t="shared" si="28"/>
        <v>0</v>
      </c>
      <c r="F137" s="83">
        <f t="shared" si="28"/>
        <v>0</v>
      </c>
      <c r="G137" s="83">
        <f t="shared" si="28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9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9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9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9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9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9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9"/>
        <v>0</v>
      </c>
    </row>
    <row r="146" spans="1:7" x14ac:dyDescent="0.25">
      <c r="A146" s="84" t="s">
        <v>366</v>
      </c>
      <c r="B146" s="83">
        <f t="shared" ref="B146:G146" si="30">SUM(B147:B149)</f>
        <v>0</v>
      </c>
      <c r="C146" s="83">
        <f t="shared" si="30"/>
        <v>0</v>
      </c>
      <c r="D146" s="83">
        <f t="shared" si="30"/>
        <v>0</v>
      </c>
      <c r="E146" s="83">
        <f t="shared" si="30"/>
        <v>0</v>
      </c>
      <c r="F146" s="83">
        <f t="shared" si="30"/>
        <v>0</v>
      </c>
      <c r="G146" s="83">
        <f t="shared" si="30"/>
        <v>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1">D148-E148</f>
        <v>0</v>
      </c>
    </row>
    <row r="149" spans="1:7" x14ac:dyDescent="0.25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1"/>
        <v>0</v>
      </c>
    </row>
    <row r="150" spans="1:7" x14ac:dyDescent="0.25">
      <c r="A150" s="84" t="s">
        <v>370</v>
      </c>
      <c r="B150" s="83">
        <f t="shared" ref="B150:G150" si="32">SUM(B151:B157)</f>
        <v>0</v>
      </c>
      <c r="C150" s="83">
        <f t="shared" si="32"/>
        <v>0</v>
      </c>
      <c r="D150" s="83">
        <f t="shared" si="32"/>
        <v>0</v>
      </c>
      <c r="E150" s="83">
        <f t="shared" si="32"/>
        <v>0</v>
      </c>
      <c r="F150" s="83">
        <f t="shared" si="32"/>
        <v>0</v>
      </c>
      <c r="G150" s="83">
        <f t="shared" si="32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3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3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3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3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3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3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4">B9+B84</f>
        <v>17685565.489999998</v>
      </c>
      <c r="C159" s="90">
        <f t="shared" si="34"/>
        <v>1924198.24</v>
      </c>
      <c r="D159" s="90">
        <f t="shared" si="34"/>
        <v>19609763.73</v>
      </c>
      <c r="E159" s="90">
        <f t="shared" si="34"/>
        <v>18103908.449999999</v>
      </c>
      <c r="F159" s="90">
        <f t="shared" si="34"/>
        <v>17755097.819999997</v>
      </c>
      <c r="G159" s="90">
        <f t="shared" si="34"/>
        <v>1505855.28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C9:G9" name="Rango1_2"/>
    <protectedRange sqref="B9" name="Rango1_2_1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1:G15 B19:G27 B29:G37 B42:G43 C49:G49 B70:C70" xr:uid="{0036C92F-EA4C-400A-B64A-04F25F36E9D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G17 B18:F18 B28:F28 B39:G41 B38:F38 B50:G57 B48:F48 B59:G61 B58:F58 B63:G69 B62:F62 B71:F92 B94:F159 B93:C93 E93:F93 C9:G9 B44:G47 B49 D70:G70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3"/>
  <sheetViews>
    <sheetView showGridLines="0" zoomScale="75" zoomScaleNormal="75" workbookViewId="0">
      <selection activeCell="A61" sqref="A6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380</v>
      </c>
      <c r="B1" s="205"/>
      <c r="C1" s="205"/>
      <c r="D1" s="205"/>
      <c r="E1" s="205"/>
      <c r="F1" s="205"/>
      <c r="G1" s="206"/>
    </row>
    <row r="2" spans="1:7" ht="15" customHeight="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99" t="s">
        <v>4</v>
      </c>
      <c r="B7" s="201" t="s">
        <v>298</v>
      </c>
      <c r="C7" s="201"/>
      <c r="D7" s="201"/>
      <c r="E7" s="201"/>
      <c r="F7" s="201"/>
      <c r="G7" s="203" t="s">
        <v>299</v>
      </c>
    </row>
    <row r="8" spans="1:7" ht="30" x14ac:dyDescent="0.25">
      <c r="A8" s="200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02"/>
    </row>
    <row r="9" spans="1:7" ht="15.75" customHeight="1" x14ac:dyDescent="0.25">
      <c r="A9" s="26" t="s">
        <v>382</v>
      </c>
      <c r="B9" s="30">
        <f>SUM(B10:B30)</f>
        <v>17685565.490000002</v>
      </c>
      <c r="C9" s="30">
        <f t="shared" ref="C9:G9" si="0">SUM(C10:C30)</f>
        <v>1924198.2400000002</v>
      </c>
      <c r="D9" s="30">
        <f t="shared" si="0"/>
        <v>19609763.73</v>
      </c>
      <c r="E9" s="30">
        <f t="shared" si="0"/>
        <v>18103908.449999996</v>
      </c>
      <c r="F9" s="30">
        <f t="shared" si="0"/>
        <v>17755097.82</v>
      </c>
      <c r="G9" s="30">
        <f t="shared" si="0"/>
        <v>1505855.2799999993</v>
      </c>
    </row>
    <row r="10" spans="1:7" x14ac:dyDescent="0.25">
      <c r="A10" s="63" t="s">
        <v>598</v>
      </c>
      <c r="B10" s="180">
        <v>925205.85</v>
      </c>
      <c r="C10" s="181">
        <v>-925205.85</v>
      </c>
      <c r="D10" s="182">
        <v>0</v>
      </c>
      <c r="E10" s="181">
        <v>0</v>
      </c>
      <c r="F10" s="181">
        <v>0</v>
      </c>
      <c r="G10" s="182">
        <v>0</v>
      </c>
    </row>
    <row r="11" spans="1:7" x14ac:dyDescent="0.25">
      <c r="A11" s="63" t="s">
        <v>599</v>
      </c>
      <c r="B11" s="180">
        <v>583504.88</v>
      </c>
      <c r="C11" s="181">
        <v>-112008.91</v>
      </c>
      <c r="D11" s="182">
        <v>471495.97</v>
      </c>
      <c r="E11" s="181">
        <v>437811.38</v>
      </c>
      <c r="F11" s="181">
        <v>428395.83</v>
      </c>
      <c r="G11" s="182">
        <v>33684.589999999967</v>
      </c>
    </row>
    <row r="12" spans="1:7" x14ac:dyDescent="0.25">
      <c r="A12" s="63" t="s">
        <v>600</v>
      </c>
      <c r="B12" s="180">
        <v>22090.400000000001</v>
      </c>
      <c r="C12" s="181">
        <v>1745747.84</v>
      </c>
      <c r="D12" s="182">
        <v>1767838.24</v>
      </c>
      <c r="E12" s="181">
        <v>1169172.92</v>
      </c>
      <c r="F12" s="181">
        <v>1164412.5</v>
      </c>
      <c r="G12" s="182">
        <v>598665.32000000007</v>
      </c>
    </row>
    <row r="13" spans="1:7" x14ac:dyDescent="0.25">
      <c r="A13" s="63" t="s">
        <v>601</v>
      </c>
      <c r="B13" s="180">
        <v>1281158.49</v>
      </c>
      <c r="C13" s="181">
        <v>280209.12</v>
      </c>
      <c r="D13" s="182">
        <v>1561367.6099999999</v>
      </c>
      <c r="E13" s="181">
        <v>1483967.58</v>
      </c>
      <c r="F13" s="181">
        <v>1463266.48</v>
      </c>
      <c r="G13" s="182">
        <v>77400.029999999795</v>
      </c>
    </row>
    <row r="14" spans="1:7" x14ac:dyDescent="0.25">
      <c r="A14" s="63" t="s">
        <v>602</v>
      </c>
      <c r="B14" s="180">
        <v>403349.38</v>
      </c>
      <c r="C14" s="181">
        <v>-58266.53</v>
      </c>
      <c r="D14" s="182">
        <v>345082.85</v>
      </c>
      <c r="E14" s="181">
        <v>344714.83</v>
      </c>
      <c r="F14" s="181">
        <v>332725.56</v>
      </c>
      <c r="G14" s="182">
        <v>368.01999999996042</v>
      </c>
    </row>
    <row r="15" spans="1:7" x14ac:dyDescent="0.25">
      <c r="A15" s="63" t="s">
        <v>603</v>
      </c>
      <c r="B15" s="180">
        <v>354327.88</v>
      </c>
      <c r="C15" s="181">
        <v>-11449.55</v>
      </c>
      <c r="D15" s="182">
        <v>342878.33</v>
      </c>
      <c r="E15" s="181">
        <v>339878.33</v>
      </c>
      <c r="F15" s="181">
        <v>338100.83</v>
      </c>
      <c r="G15" s="182">
        <v>3000</v>
      </c>
    </row>
    <row r="16" spans="1:7" x14ac:dyDescent="0.25">
      <c r="A16" s="63" t="s">
        <v>604</v>
      </c>
      <c r="B16" s="180">
        <v>1507230.75</v>
      </c>
      <c r="C16" s="181">
        <v>-14270.07</v>
      </c>
      <c r="D16" s="182">
        <v>1492960.68</v>
      </c>
      <c r="E16" s="181">
        <v>1444676.28</v>
      </c>
      <c r="F16" s="181">
        <v>1410748.48</v>
      </c>
      <c r="G16" s="182">
        <v>48284.399999999907</v>
      </c>
    </row>
    <row r="17" spans="1:7" x14ac:dyDescent="0.25">
      <c r="A17" s="63" t="s">
        <v>605</v>
      </c>
      <c r="B17" s="180">
        <v>719417.2</v>
      </c>
      <c r="C17" s="181">
        <v>1467.78</v>
      </c>
      <c r="D17" s="182">
        <v>720884.98</v>
      </c>
      <c r="E17" s="181">
        <v>691046.28</v>
      </c>
      <c r="F17" s="181">
        <v>675477.11</v>
      </c>
      <c r="G17" s="182">
        <v>29838.699999999953</v>
      </c>
    </row>
    <row r="18" spans="1:7" x14ac:dyDescent="0.25">
      <c r="A18" s="63" t="s">
        <v>606</v>
      </c>
      <c r="B18" s="180">
        <v>143491.57</v>
      </c>
      <c r="C18" s="181">
        <v>0</v>
      </c>
      <c r="D18" s="182">
        <v>143491.57</v>
      </c>
      <c r="E18" s="181">
        <v>142298.17000000001</v>
      </c>
      <c r="F18" s="181">
        <v>140825.82999999999</v>
      </c>
      <c r="G18" s="182">
        <v>1193.3999999999942</v>
      </c>
    </row>
    <row r="19" spans="1:7" x14ac:dyDescent="0.25">
      <c r="A19" s="63" t="s">
        <v>607</v>
      </c>
      <c r="B19" s="180">
        <v>355356.99</v>
      </c>
      <c r="C19" s="181">
        <v>154.47</v>
      </c>
      <c r="D19" s="182">
        <v>355511.45999999996</v>
      </c>
      <c r="E19" s="181">
        <v>348063.98</v>
      </c>
      <c r="F19" s="181">
        <v>321314.12</v>
      </c>
      <c r="G19" s="182">
        <v>7447.4799999999814</v>
      </c>
    </row>
    <row r="20" spans="1:7" x14ac:dyDescent="0.25">
      <c r="A20" s="63" t="s">
        <v>608</v>
      </c>
      <c r="B20" s="180">
        <v>789504.03</v>
      </c>
      <c r="C20" s="181">
        <v>1698.43</v>
      </c>
      <c r="D20" s="182">
        <v>791202.46000000008</v>
      </c>
      <c r="E20" s="181">
        <v>784368.13</v>
      </c>
      <c r="F20" s="181">
        <v>761451.4</v>
      </c>
      <c r="G20" s="182">
        <v>6834.3300000000745</v>
      </c>
    </row>
    <row r="21" spans="1:7" x14ac:dyDescent="0.25">
      <c r="A21" s="63" t="s">
        <v>609</v>
      </c>
      <c r="B21" s="180">
        <v>1051849.5</v>
      </c>
      <c r="C21" s="181">
        <v>-10747.65</v>
      </c>
      <c r="D21" s="182">
        <v>1041101.85</v>
      </c>
      <c r="E21" s="181">
        <v>982408.17</v>
      </c>
      <c r="F21" s="181">
        <v>956284.93</v>
      </c>
      <c r="G21" s="182">
        <v>58693.679999999935</v>
      </c>
    </row>
    <row r="22" spans="1:7" x14ac:dyDescent="0.25">
      <c r="A22" s="63" t="s">
        <v>610</v>
      </c>
      <c r="B22" s="180">
        <v>151215.71</v>
      </c>
      <c r="C22" s="181">
        <v>-5238.07</v>
      </c>
      <c r="D22" s="182">
        <v>145977.63999999998</v>
      </c>
      <c r="E22" s="181">
        <v>144902.35</v>
      </c>
      <c r="F22" s="181">
        <v>141743.85999999999</v>
      </c>
      <c r="G22" s="182">
        <v>1075.289999999979</v>
      </c>
    </row>
    <row r="23" spans="1:7" x14ac:dyDescent="0.25">
      <c r="A23" s="63" t="s">
        <v>611</v>
      </c>
      <c r="B23" s="180">
        <v>2751191.05</v>
      </c>
      <c r="C23" s="181">
        <v>492583.34</v>
      </c>
      <c r="D23" s="182">
        <v>3243774.3899999997</v>
      </c>
      <c r="E23" s="181">
        <v>2756446.86</v>
      </c>
      <c r="F23" s="181">
        <v>2737571.38</v>
      </c>
      <c r="G23" s="182">
        <v>487327.5299999998</v>
      </c>
    </row>
    <row r="24" spans="1:7" x14ac:dyDescent="0.25">
      <c r="A24" s="63" t="s">
        <v>612</v>
      </c>
      <c r="B24" s="180">
        <v>721607.08</v>
      </c>
      <c r="C24" s="181">
        <v>-43323.96</v>
      </c>
      <c r="D24" s="182">
        <v>678283.12</v>
      </c>
      <c r="E24" s="181">
        <v>640800.5</v>
      </c>
      <c r="F24" s="181">
        <v>626673.93999999994</v>
      </c>
      <c r="G24" s="182">
        <v>37482.619999999995</v>
      </c>
    </row>
    <row r="25" spans="1:7" x14ac:dyDescent="0.25">
      <c r="A25" s="63" t="s">
        <v>613</v>
      </c>
      <c r="B25" s="180">
        <v>34800.6</v>
      </c>
      <c r="C25" s="181">
        <v>-6500</v>
      </c>
      <c r="D25" s="182">
        <v>28300.6</v>
      </c>
      <c r="E25" s="181">
        <v>24409.360000000001</v>
      </c>
      <c r="F25" s="181">
        <v>24409.360000000001</v>
      </c>
      <c r="G25" s="182">
        <v>3891.239999999998</v>
      </c>
    </row>
    <row r="26" spans="1:7" x14ac:dyDescent="0.25">
      <c r="A26" s="63" t="s">
        <v>614</v>
      </c>
      <c r="B26" s="180">
        <v>1353684.43</v>
      </c>
      <c r="C26" s="181">
        <v>50832.6</v>
      </c>
      <c r="D26" s="182">
        <v>1404517.03</v>
      </c>
      <c r="E26" s="181">
        <v>1384694.43</v>
      </c>
      <c r="F26" s="181">
        <v>1355470.7</v>
      </c>
      <c r="G26" s="182">
        <v>19822.600000000093</v>
      </c>
    </row>
    <row r="27" spans="1:7" x14ac:dyDescent="0.25">
      <c r="A27" s="63" t="s">
        <v>615</v>
      </c>
      <c r="B27" s="180">
        <v>151284.54999999999</v>
      </c>
      <c r="C27" s="181">
        <v>-1300</v>
      </c>
      <c r="D27" s="182">
        <v>149984.54999999999</v>
      </c>
      <c r="E27" s="181">
        <v>149962.10999999999</v>
      </c>
      <c r="F27" s="181">
        <v>147656.24</v>
      </c>
      <c r="G27" s="182">
        <v>22.440000000002328</v>
      </c>
    </row>
    <row r="28" spans="1:7" x14ac:dyDescent="0.25">
      <c r="A28" s="63" t="s">
        <v>616</v>
      </c>
      <c r="B28" s="180">
        <v>3311275.24</v>
      </c>
      <c r="C28" s="181">
        <v>-87588.22</v>
      </c>
      <c r="D28" s="182">
        <v>3223687.02</v>
      </c>
      <c r="E28" s="181">
        <v>3183292.67</v>
      </c>
      <c r="F28" s="181">
        <v>3096315.94</v>
      </c>
      <c r="G28" s="182">
        <v>40394.350000000093</v>
      </c>
    </row>
    <row r="29" spans="1:7" x14ac:dyDescent="0.25">
      <c r="A29" s="63" t="s">
        <v>617</v>
      </c>
      <c r="B29" s="180">
        <v>794493.36</v>
      </c>
      <c r="C29" s="181">
        <v>628981.18000000005</v>
      </c>
      <c r="D29" s="182">
        <v>1423474.54</v>
      </c>
      <c r="E29" s="181">
        <v>1374846.65</v>
      </c>
      <c r="F29" s="181">
        <v>1362143.66</v>
      </c>
      <c r="G29" s="182">
        <v>48627.89000000013</v>
      </c>
    </row>
    <row r="30" spans="1:7" x14ac:dyDescent="0.25">
      <c r="A30" s="63" t="s">
        <v>618</v>
      </c>
      <c r="B30" s="180">
        <v>279526.55</v>
      </c>
      <c r="C30" s="181">
        <v>-1577.71</v>
      </c>
      <c r="D30" s="182">
        <v>277948.83999999997</v>
      </c>
      <c r="E30" s="181">
        <v>276147.46999999997</v>
      </c>
      <c r="F30" s="181">
        <v>270109.67</v>
      </c>
      <c r="G30" s="182">
        <v>1801.3699999999953</v>
      </c>
    </row>
    <row r="31" spans="1:7" x14ac:dyDescent="0.25">
      <c r="A31" s="31" t="s">
        <v>150</v>
      </c>
      <c r="B31" s="49"/>
      <c r="C31" s="49"/>
      <c r="D31" s="49"/>
      <c r="E31" s="49"/>
      <c r="F31" s="49"/>
      <c r="G31" s="49"/>
    </row>
    <row r="32" spans="1:7" x14ac:dyDescent="0.25">
      <c r="A32" s="3" t="s">
        <v>391</v>
      </c>
      <c r="B32" s="4">
        <f>SUM(B33:B40)</f>
        <v>0</v>
      </c>
      <c r="C32" s="4">
        <f t="shared" ref="C32:G32" si="1">SUM(C33:C40)</f>
        <v>0</v>
      </c>
      <c r="D32" s="4">
        <f t="shared" si="1"/>
        <v>0</v>
      </c>
      <c r="E32" s="4">
        <f t="shared" si="1"/>
        <v>0</v>
      </c>
      <c r="F32" s="4">
        <f t="shared" si="1"/>
        <v>0</v>
      </c>
      <c r="G32" s="4">
        <f t="shared" si="1"/>
        <v>0</v>
      </c>
    </row>
    <row r="33" spans="1:7" x14ac:dyDescent="0.25">
      <c r="A33" s="63" t="s">
        <v>383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384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385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386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387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388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63" t="s">
        <v>389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63" t="s">
        <v>390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31" t="s">
        <v>150</v>
      </c>
      <c r="B41" s="49"/>
      <c r="C41" s="49"/>
      <c r="D41" s="49"/>
      <c r="E41" s="49"/>
      <c r="F41" s="49"/>
      <c r="G41" s="49"/>
    </row>
    <row r="42" spans="1:7" x14ac:dyDescent="0.25">
      <c r="A42" s="3" t="s">
        <v>379</v>
      </c>
      <c r="B42" s="4">
        <f>SUM(B32,B9)</f>
        <v>17685565.490000002</v>
      </c>
      <c r="C42" s="4">
        <f t="shared" ref="C42:G42" si="2">SUM(C32,C9)</f>
        <v>1924198.2400000002</v>
      </c>
      <c r="D42" s="4">
        <f t="shared" si="2"/>
        <v>19609763.73</v>
      </c>
      <c r="E42" s="4">
        <f t="shared" si="2"/>
        <v>18103908.449999996</v>
      </c>
      <c r="F42" s="4">
        <f t="shared" si="2"/>
        <v>17755097.82</v>
      </c>
      <c r="G42" s="4">
        <f t="shared" si="2"/>
        <v>1505855.2799999993</v>
      </c>
    </row>
    <row r="43" spans="1:7" x14ac:dyDescent="0.25">
      <c r="A43" s="55"/>
      <c r="B43" s="55"/>
      <c r="C43" s="55"/>
      <c r="D43" s="55"/>
      <c r="E43" s="55"/>
      <c r="F43" s="55"/>
      <c r="G43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32 B41:G42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G42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4" zoomScaleNormal="100" workbookViewId="0">
      <selection activeCell="C86" sqref="C8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0" t="s">
        <v>392</v>
      </c>
      <c r="B1" s="211"/>
      <c r="C1" s="211"/>
      <c r="D1" s="211"/>
      <c r="E1" s="211"/>
      <c r="F1" s="211"/>
      <c r="G1" s="211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99" t="s">
        <v>4</v>
      </c>
      <c r="B7" s="207" t="s">
        <v>298</v>
      </c>
      <c r="C7" s="208"/>
      <c r="D7" s="208"/>
      <c r="E7" s="208"/>
      <c r="F7" s="209"/>
      <c r="G7" s="203" t="s">
        <v>395</v>
      </c>
    </row>
    <row r="8" spans="1:7" ht="30" x14ac:dyDescent="0.25">
      <c r="A8" s="200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202"/>
    </row>
    <row r="9" spans="1:7" ht="16.5" customHeight="1" x14ac:dyDescent="0.25">
      <c r="A9" s="26" t="s">
        <v>397</v>
      </c>
      <c r="B9" s="30">
        <f>SUM(B10,B19,B27,B37)</f>
        <v>17685565.490000002</v>
      </c>
      <c r="C9" s="30">
        <f t="shared" ref="C9:G9" si="0">SUM(C10,C19,C27,C37)</f>
        <v>1924198.2400000002</v>
      </c>
      <c r="D9" s="30">
        <f t="shared" si="0"/>
        <v>19609763.73</v>
      </c>
      <c r="E9" s="30">
        <f t="shared" si="0"/>
        <v>18103908.449999999</v>
      </c>
      <c r="F9" s="30">
        <f t="shared" si="0"/>
        <v>17755097.82</v>
      </c>
      <c r="G9" s="30">
        <f t="shared" si="0"/>
        <v>1505855.2800000003</v>
      </c>
    </row>
    <row r="10" spans="1:7" ht="15" customHeight="1" x14ac:dyDescent="0.25">
      <c r="A10" s="58" t="s">
        <v>398</v>
      </c>
      <c r="B10" s="47">
        <f>SUM(B11:B18)</f>
        <v>2758527.78</v>
      </c>
      <c r="C10" s="47">
        <f t="shared" ref="C10:G10" si="1">SUM(C11:C18)</f>
        <v>849346.06</v>
      </c>
      <c r="D10" s="47">
        <f t="shared" si="1"/>
        <v>3607873.84</v>
      </c>
      <c r="E10" s="47">
        <f t="shared" si="1"/>
        <v>3479676.53</v>
      </c>
      <c r="F10" s="47">
        <f t="shared" si="1"/>
        <v>3428245.37</v>
      </c>
      <c r="G10" s="47">
        <f t="shared" si="1"/>
        <v>128197.31000000006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183">
        <v>2758527.78</v>
      </c>
      <c r="C15" s="184">
        <v>849346.06</v>
      </c>
      <c r="D15" s="185">
        <v>3607873.84</v>
      </c>
      <c r="E15" s="184">
        <v>3479676.53</v>
      </c>
      <c r="F15" s="184">
        <v>3428245.37</v>
      </c>
      <c r="G15" s="185">
        <v>128197.31000000006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14927037.710000001</v>
      </c>
      <c r="C19" s="47">
        <f t="shared" ref="C19:G19" si="2">SUM(C20:C26)</f>
        <v>1074852.1800000002</v>
      </c>
      <c r="D19" s="47">
        <f t="shared" si="2"/>
        <v>16001889.890000001</v>
      </c>
      <c r="E19" s="47">
        <f t="shared" si="2"/>
        <v>14624231.92</v>
      </c>
      <c r="F19" s="47">
        <f t="shared" si="2"/>
        <v>14326852.449999999</v>
      </c>
      <c r="G19" s="47">
        <f t="shared" si="2"/>
        <v>1377657.9700000002</v>
      </c>
    </row>
    <row r="20" spans="1:7" x14ac:dyDescent="0.25">
      <c r="A20" s="77" t="s">
        <v>408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409</v>
      </c>
      <c r="B21" s="183">
        <v>355356.99</v>
      </c>
      <c r="C21" s="184">
        <v>154.47</v>
      </c>
      <c r="D21" s="185">
        <v>355511.45999999996</v>
      </c>
      <c r="E21" s="184">
        <v>348063.98</v>
      </c>
      <c r="F21" s="184">
        <v>321314.12</v>
      </c>
      <c r="G21" s="185">
        <v>7447.4799999999814</v>
      </c>
    </row>
    <row r="22" spans="1:7" x14ac:dyDescent="0.25">
      <c r="A22" s="77" t="s">
        <v>410</v>
      </c>
      <c r="B22" s="183">
        <v>1497176</v>
      </c>
      <c r="C22" s="184">
        <v>50832.6</v>
      </c>
      <c r="D22" s="185">
        <v>1548008.6</v>
      </c>
      <c r="E22" s="184">
        <v>1526992.6</v>
      </c>
      <c r="F22" s="184">
        <v>1496296.53</v>
      </c>
      <c r="G22" s="185">
        <v>21016</v>
      </c>
    </row>
    <row r="23" spans="1:7" x14ac:dyDescent="0.25">
      <c r="A23" s="77" t="s">
        <v>411</v>
      </c>
      <c r="B23" s="186">
        <v>0</v>
      </c>
      <c r="C23" s="185">
        <v>0</v>
      </c>
      <c r="D23" s="185">
        <v>0</v>
      </c>
      <c r="E23" s="185">
        <v>0</v>
      </c>
      <c r="F23" s="185">
        <v>0</v>
      </c>
      <c r="G23" s="185">
        <v>0</v>
      </c>
    </row>
    <row r="24" spans="1:7" x14ac:dyDescent="0.25">
      <c r="A24" s="77" t="s">
        <v>412</v>
      </c>
      <c r="B24" s="183">
        <v>3346075.84</v>
      </c>
      <c r="C24" s="184">
        <v>-94088.22</v>
      </c>
      <c r="D24" s="185">
        <v>3251987.6199999996</v>
      </c>
      <c r="E24" s="184">
        <v>3207702.03</v>
      </c>
      <c r="F24" s="184">
        <v>3120725.3</v>
      </c>
      <c r="G24" s="185">
        <v>44285.589999999851</v>
      </c>
    </row>
    <row r="25" spans="1:7" x14ac:dyDescent="0.25">
      <c r="A25" s="77" t="s">
        <v>413</v>
      </c>
      <c r="B25" s="183">
        <v>9728428.8800000008</v>
      </c>
      <c r="C25" s="184">
        <v>1117953.33</v>
      </c>
      <c r="D25" s="185">
        <v>10846382.210000001</v>
      </c>
      <c r="E25" s="184">
        <v>9541473.3100000005</v>
      </c>
      <c r="F25" s="184">
        <v>9388516.5</v>
      </c>
      <c r="G25" s="185">
        <v>1304908.9000000004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17685565.490000002</v>
      </c>
      <c r="C77" s="4">
        <f t="shared" ref="C77:G77" si="10">C43+C9</f>
        <v>1924198.2400000002</v>
      </c>
      <c r="D77" s="4">
        <f t="shared" si="10"/>
        <v>19609763.73</v>
      </c>
      <c r="E77" s="4">
        <f t="shared" si="10"/>
        <v>18103908.449999999</v>
      </c>
      <c r="F77" s="4">
        <f t="shared" si="10"/>
        <v>17755097.82</v>
      </c>
      <c r="G77" s="4">
        <f t="shared" si="10"/>
        <v>1505855.2800000003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4" t="s">
        <v>431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99" t="s">
        <v>433</v>
      </c>
      <c r="B7" s="202" t="s">
        <v>298</v>
      </c>
      <c r="C7" s="202"/>
      <c r="D7" s="202"/>
      <c r="E7" s="202"/>
      <c r="F7" s="202"/>
      <c r="G7" s="202" t="s">
        <v>299</v>
      </c>
    </row>
    <row r="8" spans="1:7" ht="30" x14ac:dyDescent="0.25">
      <c r="A8" s="200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212"/>
    </row>
    <row r="9" spans="1:7" ht="15.75" customHeight="1" x14ac:dyDescent="0.25">
      <c r="A9" s="26" t="s">
        <v>434</v>
      </c>
      <c r="B9" s="119">
        <f>SUM(B10,B11,B12,B15,B16,B19)</f>
        <v>13838419.369999999</v>
      </c>
      <c r="C9" s="119">
        <f t="shared" ref="C9:G9" si="0">SUM(C10,C11,C12,C15,C16,C19)</f>
        <v>0</v>
      </c>
      <c r="D9" s="119">
        <f t="shared" si="0"/>
        <v>13838419.369999999</v>
      </c>
      <c r="E9" s="119">
        <f t="shared" si="0"/>
        <v>13265422.970000001</v>
      </c>
      <c r="F9" s="119">
        <f t="shared" si="0"/>
        <v>12970304.34</v>
      </c>
      <c r="G9" s="119">
        <f t="shared" si="0"/>
        <v>572996.39999999851</v>
      </c>
    </row>
    <row r="10" spans="1:7" x14ac:dyDescent="0.25">
      <c r="A10" s="58" t="s">
        <v>435</v>
      </c>
      <c r="B10" s="187">
        <v>13838419.369999999</v>
      </c>
      <c r="C10" s="187">
        <v>0</v>
      </c>
      <c r="D10" s="188">
        <v>13838419.369999999</v>
      </c>
      <c r="E10" s="187">
        <v>13265422.970000001</v>
      </c>
      <c r="F10" s="187">
        <v>12970304.34</v>
      </c>
      <c r="G10" s="188">
        <v>572996.39999999851</v>
      </c>
    </row>
    <row r="11" spans="1:7" ht="15.75" customHeight="1" x14ac:dyDescent="0.25">
      <c r="A11" s="58" t="s">
        <v>436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437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439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441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445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437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441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444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446</v>
      </c>
      <c r="B33" s="119">
        <f>B21+B9</f>
        <v>13838419.369999999</v>
      </c>
      <c r="C33" s="119">
        <f t="shared" ref="C33:G33" si="8">C21+C9</f>
        <v>0</v>
      </c>
      <c r="D33" s="119">
        <f t="shared" si="8"/>
        <v>13838419.369999999</v>
      </c>
      <c r="E33" s="119">
        <f t="shared" si="8"/>
        <v>13265422.970000001</v>
      </c>
      <c r="F33" s="119">
        <f t="shared" si="8"/>
        <v>12970304.34</v>
      </c>
      <c r="G33" s="119">
        <f t="shared" si="8"/>
        <v>572996.39999999851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2025-03-25T18:09:40Z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